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480" yWindow="80" windowWidth="27800" windowHeight="15320"/>
  </bookViews>
  <sheets>
    <sheet name="PROFILE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  <c r="I28" i="1"/>
  <c r="I30" i="1"/>
  <c r="Q17" i="1"/>
  <c r="Q18" i="1"/>
  <c r="Q19" i="1"/>
  <c r="Q20" i="1"/>
  <c r="Q21" i="1"/>
  <c r="Q22" i="1"/>
  <c r="Q23" i="1"/>
  <c r="Q24" i="1"/>
  <c r="Q25" i="1"/>
  <c r="Q26" i="1"/>
  <c r="Q27" i="1"/>
  <c r="Q16" i="1"/>
  <c r="F17" i="1"/>
  <c r="H17" i="1"/>
  <c r="F16" i="1"/>
  <c r="H16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H28" i="1"/>
  <c r="H30" i="1"/>
  <c r="P17" i="1"/>
  <c r="P18" i="1"/>
  <c r="P19" i="1"/>
  <c r="P20" i="1"/>
  <c r="P21" i="1"/>
  <c r="P22" i="1"/>
  <c r="P23" i="1"/>
  <c r="P24" i="1"/>
  <c r="P25" i="1"/>
  <c r="P26" i="1"/>
  <c r="P27" i="1"/>
  <c r="P16" i="1"/>
  <c r="G17" i="1"/>
  <c r="G16" i="1"/>
  <c r="G18" i="1"/>
  <c r="G19" i="1"/>
  <c r="G20" i="1"/>
  <c r="G21" i="1"/>
  <c r="G22" i="1"/>
  <c r="G23" i="1"/>
  <c r="G24" i="1"/>
  <c r="G25" i="1"/>
  <c r="G26" i="1"/>
  <c r="G27" i="1"/>
  <c r="G28" i="1"/>
  <c r="G30" i="1"/>
  <c r="O17" i="1"/>
  <c r="O18" i="1"/>
  <c r="O19" i="1"/>
  <c r="O20" i="1"/>
  <c r="O21" i="1"/>
  <c r="O22" i="1"/>
  <c r="O23" i="1"/>
  <c r="O24" i="1"/>
  <c r="O25" i="1"/>
  <c r="O26" i="1"/>
  <c r="O27" i="1"/>
  <c r="O16" i="1"/>
  <c r="F28" i="1"/>
  <c r="F30" i="1"/>
  <c r="N18" i="1"/>
  <c r="N19" i="1"/>
  <c r="N20" i="1"/>
  <c r="N21" i="1"/>
  <c r="N22" i="1"/>
  <c r="N23" i="1"/>
  <c r="N24" i="1"/>
  <c r="N25" i="1"/>
  <c r="N26" i="1"/>
  <c r="N27" i="1"/>
  <c r="N17" i="1"/>
  <c r="N16" i="1"/>
  <c r="Q28" i="1"/>
  <c r="N28" i="1"/>
  <c r="O28" i="1"/>
  <c r="P28" i="1"/>
  <c r="I56" i="1"/>
  <c r="I55" i="1"/>
  <c r="I54" i="1"/>
  <c r="I53" i="1"/>
  <c r="I52" i="1"/>
  <c r="I51" i="1"/>
  <c r="I50" i="1"/>
  <c r="I49" i="1"/>
  <c r="I48" i="1"/>
  <c r="I47" i="1"/>
  <c r="I46" i="1"/>
  <c r="I45" i="1"/>
  <c r="H56" i="1"/>
  <c r="H55" i="1"/>
  <c r="H54" i="1"/>
  <c r="H53" i="1"/>
  <c r="H52" i="1"/>
  <c r="H51" i="1"/>
  <c r="H50" i="1"/>
  <c r="H49" i="1"/>
  <c r="H48" i="1"/>
  <c r="H47" i="1"/>
  <c r="H46" i="1"/>
  <c r="H45" i="1"/>
  <c r="G56" i="1"/>
  <c r="G55" i="1"/>
  <c r="G54" i="1"/>
  <c r="G53" i="1"/>
  <c r="G52" i="1"/>
  <c r="G51" i="1"/>
  <c r="G50" i="1"/>
  <c r="G49" i="1"/>
  <c r="G48" i="1"/>
  <c r="G47" i="1"/>
  <c r="G46" i="1"/>
  <c r="G45" i="1"/>
  <c r="F56" i="1"/>
  <c r="F55" i="1"/>
  <c r="F54" i="1"/>
  <c r="F53" i="1"/>
  <c r="F52" i="1"/>
  <c r="F51" i="1"/>
  <c r="F50" i="1"/>
  <c r="F49" i="1"/>
  <c r="F48" i="1"/>
  <c r="F47" i="1"/>
  <c r="F46" i="1"/>
  <c r="F45" i="1"/>
  <c r="F57" i="1"/>
  <c r="N56" i="1"/>
  <c r="N55" i="1"/>
  <c r="N54" i="1"/>
  <c r="N53" i="1"/>
  <c r="N52" i="1"/>
  <c r="N51" i="1"/>
  <c r="N50" i="1"/>
  <c r="N49" i="1"/>
  <c r="N48" i="1"/>
  <c r="N47" i="1"/>
  <c r="N46" i="1"/>
  <c r="N45" i="1"/>
  <c r="G57" i="1"/>
  <c r="O56" i="1"/>
  <c r="O55" i="1"/>
  <c r="O54" i="1"/>
  <c r="O53" i="1"/>
  <c r="O52" i="1"/>
  <c r="O51" i="1"/>
  <c r="O50" i="1"/>
  <c r="O49" i="1"/>
  <c r="O48" i="1"/>
  <c r="O47" i="1"/>
  <c r="O46" i="1"/>
  <c r="O45" i="1"/>
  <c r="H57" i="1"/>
  <c r="P56" i="1"/>
  <c r="P55" i="1"/>
  <c r="P54" i="1"/>
  <c r="P53" i="1"/>
  <c r="P52" i="1"/>
  <c r="P51" i="1"/>
  <c r="P50" i="1"/>
  <c r="P49" i="1"/>
  <c r="P48" i="1"/>
  <c r="P47" i="1"/>
  <c r="P46" i="1"/>
  <c r="P45" i="1"/>
  <c r="I57" i="1"/>
  <c r="Q56" i="1"/>
  <c r="Q55" i="1"/>
  <c r="Q54" i="1"/>
  <c r="Q53" i="1"/>
  <c r="Q52" i="1"/>
  <c r="Q51" i="1"/>
  <c r="Q50" i="1"/>
  <c r="Q49" i="1"/>
  <c r="Q48" i="1"/>
  <c r="Q47" i="1"/>
  <c r="Q46" i="1"/>
  <c r="Q45" i="1"/>
</calcChain>
</file>

<file path=xl/sharedStrings.xml><?xml version="1.0" encoding="utf-8"?>
<sst xmlns="http://schemas.openxmlformats.org/spreadsheetml/2006/main" count="48" uniqueCount="30">
  <si>
    <t>H&amp;F-LBHF</t>
  </si>
  <si>
    <t>Yes</t>
  </si>
  <si>
    <t>Total</t>
  </si>
  <si>
    <t>No</t>
  </si>
  <si>
    <t>DELIVER FULL YEAR BENEFITS?</t>
  </si>
  <si>
    <t>ADJUSTED FORECAST TABLE: TO DELIVER FULL YEARS BENEFITS REGARDLESS OF RAMP UP PROFILE</t>
  </si>
  <si>
    <t>FORECAST PROFILES: SEASONALITY AND RAMP UP SPEED</t>
  </si>
  <si>
    <t>MULTIPLIER FOR FULL YEAR BENEFITS</t>
  </si>
  <si>
    <t>TOTAL %</t>
  </si>
  <si>
    <t>MANUAL MODIFICATION</t>
  </si>
  <si>
    <t>SEASONALITY</t>
  </si>
  <si>
    <t>MONTHS</t>
  </si>
  <si>
    <t>APPLY SEASONALITY?</t>
  </si>
  <si>
    <t>POWER</t>
  </si>
  <si>
    <t>LINEAR RAMP-UP</t>
  </si>
  <si>
    <t>SLOW RAMP-UP</t>
  </si>
  <si>
    <t>QUICK RAMP-UP</t>
  </si>
  <si>
    <t>NO RAMP-UP</t>
  </si>
  <si>
    <t>APPLYING NON-LINEAR PROFILES TO SAVINGS PLANS OR EXPENDITURE TARGETS</t>
  </si>
  <si>
    <t>SETTING UP THE PROFILES</t>
  </si>
  <si>
    <t>- IF YOU WANT TO FIX THE DELIVERED SAVING/COST REGARDLESS OF THE PROFILE CHOSEN, SELECT DELIVER FULL BENEFITS "YES" IN Q13</t>
  </si>
  <si>
    <t>- IF YOU WANT TO APPLY MANUAL MDOIFICATION TO THE STANDARD PROFILES - ENTER INTO CELLS B16:B27 AND SELECT "YES" IN F13</t>
  </si>
  <si>
    <t>TOTAL SAVING OR COST</t>
  </si>
  <si>
    <t>MONTHLY ELEMENT</t>
  </si>
  <si>
    <t>GENERATING THE OUTPUT</t>
  </si>
  <si>
    <t>- ENTER TOTAL VALUE OF SAVINGS TARGET OR EXPENDITURE TARGET IN F39</t>
  </si>
  <si>
    <t>CUMULATIVE SAVINGS PROFILE (£)</t>
  </si>
  <si>
    <t>INCREMENTAL SAVINGS PROFILE (£)</t>
  </si>
  <si>
    <t>LINEAR
RAMP-UP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</si>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</sst>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&quot;£&quot;#,##0"/>
    <numFmt numFmtId="166" formatCode="_-* #,##0.0_-;\-* #,##0.0_-;_-* &quot;-&quot;??_-;_-@_-"/>
    <numFmt numFmtId="167" formatCode="#,##0;[Red]\(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5" fillId="3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7" fillId="4" borderId="0" xfId="0" applyFont="1" applyFill="1" applyBorder="1" applyAlignment="1">
      <alignment horizontal="right" wrapText="1"/>
    </xf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 wrapText="1"/>
    </xf>
    <xf numFmtId="9" fontId="0" fillId="0" borderId="0" xfId="2" applyFont="1" applyFill="1"/>
    <xf numFmtId="9" fontId="7" fillId="0" borderId="0" xfId="2" applyFont="1" applyFill="1"/>
    <xf numFmtId="165" fontId="0" fillId="0" borderId="0" xfId="0" applyNumberFormat="1" applyFill="1"/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Alignment="1"/>
    <xf numFmtId="0" fontId="7" fillId="0" borderId="4" xfId="0" applyFont="1" applyFill="1" applyBorder="1"/>
    <xf numFmtId="43" fontId="7" fillId="0" borderId="0" xfId="1" applyFont="1" applyFill="1" applyAlignment="1">
      <alignment horizontal="right"/>
    </xf>
    <xf numFmtId="0" fontId="7" fillId="5" borderId="4" xfId="0" applyFont="1" applyFill="1" applyBorder="1" applyAlignment="1">
      <alignment horizontal="right"/>
    </xf>
    <xf numFmtId="9" fontId="0" fillId="5" borderId="4" xfId="0" applyNumberFormat="1" applyFill="1" applyBorder="1"/>
    <xf numFmtId="0" fontId="9" fillId="5" borderId="4" xfId="0" applyFont="1" applyFill="1" applyBorder="1" applyAlignment="1">
      <alignment horizontal="center" vertical="center" wrapText="1"/>
    </xf>
    <xf numFmtId="164" fontId="9" fillId="5" borderId="4" xfId="2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 wrapText="1"/>
    </xf>
    <xf numFmtId="9" fontId="7" fillId="5" borderId="4" xfId="0" applyNumberFormat="1" applyFont="1" applyFill="1" applyBorder="1"/>
    <xf numFmtId="9" fontId="7" fillId="5" borderId="4" xfId="2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11" fillId="2" borderId="4" xfId="5" applyFont="1" applyBorder="1" applyAlignment="1">
      <alignment horizontal="center"/>
    </xf>
    <xf numFmtId="165" fontId="0" fillId="0" borderId="0" xfId="0" applyNumberFormat="1" applyFill="1" applyBorder="1"/>
    <xf numFmtId="165" fontId="7" fillId="0" borderId="4" xfId="0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 wrapText="1"/>
    </xf>
    <xf numFmtId="9" fontId="4" fillId="2" borderId="4" xfId="5" applyNumberForma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0" fillId="4" borderId="5" xfId="0" applyFill="1" applyBorder="1" applyAlignment="1">
      <alignment vertical="center"/>
    </xf>
    <xf numFmtId="0" fontId="0" fillId="4" borderId="8" xfId="0" applyFill="1" applyBorder="1"/>
    <xf numFmtId="0" fontId="0" fillId="4" borderId="8" xfId="0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165" fontId="7" fillId="4" borderId="8" xfId="0" applyNumberFormat="1" applyFont="1" applyFill="1" applyBorder="1" applyAlignment="1"/>
    <xf numFmtId="0" fontId="0" fillId="4" borderId="10" xfId="0" applyFill="1" applyBorder="1"/>
    <xf numFmtId="0" fontId="0" fillId="4" borderId="0" xfId="0" applyFill="1" applyBorder="1"/>
    <xf numFmtId="0" fontId="0" fillId="4" borderId="9" xfId="0" applyFill="1" applyBorder="1"/>
    <xf numFmtId="0" fontId="7" fillId="4" borderId="7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43" fontId="7" fillId="4" borderId="9" xfId="1" applyFont="1" applyFill="1" applyBorder="1" applyAlignment="1">
      <alignment horizontal="right"/>
    </xf>
    <xf numFmtId="9" fontId="7" fillId="4" borderId="12" xfId="2" applyFont="1" applyFill="1" applyBorder="1"/>
    <xf numFmtId="165" fontId="7" fillId="4" borderId="11" xfId="0" applyNumberFormat="1" applyFont="1" applyFill="1" applyBorder="1"/>
    <xf numFmtId="166" fontId="7" fillId="4" borderId="11" xfId="1" applyNumberFormat="1" applyFont="1" applyFill="1" applyBorder="1" applyAlignment="1">
      <alignment horizontal="right"/>
    </xf>
    <xf numFmtId="9" fontId="7" fillId="4" borderId="11" xfId="0" applyNumberFormat="1" applyFont="1" applyFill="1" applyBorder="1" applyAlignment="1">
      <alignment horizontal="right"/>
    </xf>
    <xf numFmtId="10" fontId="7" fillId="4" borderId="11" xfId="2" applyNumberFormat="1" applyFont="1" applyFill="1" applyBorder="1" applyAlignment="1">
      <alignment horizontal="right"/>
    </xf>
    <xf numFmtId="9" fontId="7" fillId="4" borderId="11" xfId="2" applyFont="1" applyFill="1" applyBorder="1"/>
    <xf numFmtId="9" fontId="7" fillId="4" borderId="0" xfId="0" applyNumberFormat="1" applyFont="1" applyFill="1" applyBorder="1"/>
    <xf numFmtId="9" fontId="7" fillId="4" borderId="0" xfId="2" applyNumberFormat="1" applyFont="1" applyFill="1" applyBorder="1"/>
    <xf numFmtId="0" fontId="7" fillId="4" borderId="0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9" fontId="0" fillId="4" borderId="8" xfId="2" applyFont="1" applyFill="1" applyBorder="1"/>
    <xf numFmtId="9" fontId="0" fillId="4" borderId="10" xfId="2" applyFont="1" applyFill="1" applyBorder="1"/>
    <xf numFmtId="0" fontId="7" fillId="4" borderId="11" xfId="0" applyFont="1" applyFill="1" applyBorder="1" applyAlignment="1">
      <alignment horizontal="right"/>
    </xf>
    <xf numFmtId="9" fontId="0" fillId="4" borderId="11" xfId="0" applyNumberFormat="1" applyFill="1" applyBorder="1"/>
    <xf numFmtId="0" fontId="7" fillId="4" borderId="12" xfId="0" applyFont="1" applyFill="1" applyBorder="1" applyAlignment="1">
      <alignment horizontal="center" vertical="center" wrapText="1"/>
    </xf>
    <xf numFmtId="0" fontId="2" fillId="0" borderId="1" xfId="3" applyFill="1"/>
    <xf numFmtId="0" fontId="3" fillId="0" borderId="2" xfId="4" applyFill="1"/>
    <xf numFmtId="0" fontId="0" fillId="0" borderId="0" xfId="0" quotePrefix="1" applyFill="1"/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9" fontId="7" fillId="0" borderId="4" xfId="2" applyFont="1" applyFill="1" applyBorder="1" applyAlignment="1">
      <alignment horizontal="center" vertical="center" wrapText="1"/>
    </xf>
    <xf numFmtId="165" fontId="4" fillId="2" borderId="4" xfId="5" applyNumberFormat="1" applyBorder="1"/>
    <xf numFmtId="165" fontId="5" fillId="3" borderId="4" xfId="6" applyNumberFormat="1" applyBorder="1"/>
    <xf numFmtId="165" fontId="0" fillId="4" borderId="0" xfId="0" applyNumberFormat="1" applyFill="1" applyBorder="1"/>
    <xf numFmtId="9" fontId="6" fillId="3" borderId="4" xfId="6" applyNumberFormat="1" applyFont="1" applyBorder="1"/>
    <xf numFmtId="43" fontId="5" fillId="3" borderId="4" xfId="6" applyNumberFormat="1" applyBorder="1" applyAlignment="1">
      <alignment horizontal="center" vertical="center"/>
    </xf>
    <xf numFmtId="167" fontId="6" fillId="3" borderId="4" xfId="6" applyNumberFormat="1" applyFont="1" applyBorder="1"/>
    <xf numFmtId="167" fontId="5" fillId="3" borderId="4" xfId="6" applyNumberFormat="1" applyBorder="1"/>
    <xf numFmtId="0" fontId="0" fillId="4" borderId="5" xfId="0" applyFill="1" applyBorder="1"/>
    <xf numFmtId="9" fontId="0" fillId="4" borderId="6" xfId="2" applyFont="1" applyFill="1" applyBorder="1"/>
    <xf numFmtId="0" fontId="0" fillId="4" borderId="6" xfId="0" applyFill="1" applyBorder="1"/>
    <xf numFmtId="9" fontId="0" fillId="4" borderId="7" xfId="2" applyFont="1" applyFill="1" applyBorder="1"/>
    <xf numFmtId="165" fontId="0" fillId="4" borderId="9" xfId="0" applyNumberFormat="1" applyFill="1" applyBorder="1"/>
    <xf numFmtId="0" fontId="0" fillId="4" borderId="0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9" fillId="4" borderId="9" xfId="0" applyFont="1" applyFill="1" applyBorder="1" applyAlignment="1">
      <alignment horizontal="right" wrapText="1"/>
    </xf>
    <xf numFmtId="0" fontId="8" fillId="4" borderId="8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7" xfId="0" applyFill="1" applyBorder="1"/>
    <xf numFmtId="9" fontId="10" fillId="4" borderId="8" xfId="2" applyFont="1" applyFill="1" applyBorder="1" applyAlignment="1">
      <alignment wrapText="1"/>
    </xf>
    <xf numFmtId="0" fontId="0" fillId="4" borderId="6" xfId="0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</cellXfs>
  <cellStyles count="9">
    <cellStyle name="Calculation" xfId="6" builtinId="22"/>
    <cellStyle name="Comma" xfId="1" builtinId="3"/>
    <cellStyle name="Followed Hyperlink" xfId="8" builtinId="9" hidden="1"/>
    <cellStyle name="Heading 1" xfId="3" builtinId="16"/>
    <cellStyle name="Heading 2" xfId="4" builtinId="17"/>
    <cellStyle name="Hyperlink" xfId="7" builtinId="8" hidden="1"/>
    <cellStyle name="Input" xfId="5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RAMP-UP PROFILES: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SHOWN AS MONTHLY %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PROFILES!$N$15</c:f>
              <c:strCache>
                <c:ptCount val="1"/>
                <c:pt idx="0">
                  <c:v>LINEAR RAMP-UP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PROFILES!$M$16:$M$27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PROFILES!$N$16:$N$27</c:f>
              <c:numCache>
                <c:formatCode>0%</c:formatCode>
                <c:ptCount val="12"/>
                <c:pt idx="0">
                  <c:v>0.0833333333333333</c:v>
                </c:pt>
                <c:pt idx="1">
                  <c:v>0.166666666666667</c:v>
                </c:pt>
                <c:pt idx="2">
                  <c:v>0.25</c:v>
                </c:pt>
                <c:pt idx="3">
                  <c:v>0.333333333333333</c:v>
                </c:pt>
                <c:pt idx="4">
                  <c:v>0.416666666666667</c:v>
                </c:pt>
                <c:pt idx="5">
                  <c:v>0.5</c:v>
                </c:pt>
                <c:pt idx="6">
                  <c:v>0.583333333333333</c:v>
                </c:pt>
                <c:pt idx="7">
                  <c:v>0.666666666666667</c:v>
                </c:pt>
                <c:pt idx="8">
                  <c:v>0.75</c:v>
                </c:pt>
                <c:pt idx="9">
                  <c:v>0.833333333333333</c:v>
                </c:pt>
                <c:pt idx="10">
                  <c:v>0.916666666666667</c:v>
                </c:pt>
                <c:pt idx="11">
                  <c:v>1.0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PROFILES!$O$15</c:f>
              <c:strCache>
                <c:ptCount val="1"/>
                <c:pt idx="0">
                  <c:v>SLOW RAMP-UP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PROFILES!$M$16:$M$27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PROFILES!$O$16:$O$27</c:f>
              <c:numCache>
                <c:formatCode>0%</c:formatCode>
                <c:ptCount val="12"/>
                <c:pt idx="0">
                  <c:v>0.00694444444444444</c:v>
                </c:pt>
                <c:pt idx="1">
                  <c:v>0.0277777777777778</c:v>
                </c:pt>
                <c:pt idx="2">
                  <c:v>0.0625</c:v>
                </c:pt>
                <c:pt idx="3">
                  <c:v>0.111111111111111</c:v>
                </c:pt>
                <c:pt idx="4">
                  <c:v>0.173611111111111</c:v>
                </c:pt>
                <c:pt idx="5">
                  <c:v>0.25</c:v>
                </c:pt>
                <c:pt idx="6">
                  <c:v>0.340277777777778</c:v>
                </c:pt>
                <c:pt idx="7">
                  <c:v>0.444444444444444</c:v>
                </c:pt>
                <c:pt idx="8">
                  <c:v>0.5625</c:v>
                </c:pt>
                <c:pt idx="9">
                  <c:v>0.694444444444444</c:v>
                </c:pt>
                <c:pt idx="10">
                  <c:v>0.840277777777778</c:v>
                </c:pt>
                <c:pt idx="11">
                  <c:v>1.0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PROFILES!$P$15</c:f>
              <c:strCache>
                <c:ptCount val="1"/>
                <c:pt idx="0">
                  <c:v>QUICK RAMP-UP</c:v>
                </c:pt>
              </c:strCache>
            </c:strRef>
          </c:tx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PROFILES!$M$16:$M$27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PROFILES!$P$16:$P$27</c:f>
              <c:numCache>
                <c:formatCode>0%</c:formatCode>
                <c:ptCount val="12"/>
                <c:pt idx="0">
                  <c:v>0.159722222222222</c:v>
                </c:pt>
                <c:pt idx="1">
                  <c:v>0.305555555555555</c:v>
                </c:pt>
                <c:pt idx="2">
                  <c:v>0.4375</c:v>
                </c:pt>
                <c:pt idx="3">
                  <c:v>0.555555555555555</c:v>
                </c:pt>
                <c:pt idx="4">
                  <c:v>0.659722222222222</c:v>
                </c:pt>
                <c:pt idx="5">
                  <c:v>0.75</c:v>
                </c:pt>
                <c:pt idx="6">
                  <c:v>0.826388888888889</c:v>
                </c:pt>
                <c:pt idx="7">
                  <c:v>0.888888888888889</c:v>
                </c:pt>
                <c:pt idx="8">
                  <c:v>0.9375</c:v>
                </c:pt>
                <c:pt idx="9">
                  <c:v>0.972222222222222</c:v>
                </c:pt>
                <c:pt idx="10">
                  <c:v>0.993055555555556</c:v>
                </c:pt>
                <c:pt idx="11">
                  <c:v>1.0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PROFILES!$Q$15</c:f>
              <c:strCache>
                <c:ptCount val="1"/>
                <c:pt idx="0">
                  <c:v>NO RAMP-UP</c:v>
                </c:pt>
              </c:strCache>
            </c:strRef>
          </c:tx>
          <c:spPr>
            <a:ln w="444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PROFILES!$M$16:$M$27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PROFILES!$Q$16:$Q$27</c:f>
              <c:numCache>
                <c:formatCode>0%</c:formatCode>
                <c:ptCount val="1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280648"/>
        <c:axId val="2137241080"/>
      </c:scatterChart>
      <c:valAx>
        <c:axId val="2138280648"/>
        <c:scaling>
          <c:orientation val="minMax"/>
          <c:max val="12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241080"/>
        <c:crosses val="autoZero"/>
        <c:crossBetween val="midCat"/>
      </c:valAx>
      <c:valAx>
        <c:axId val="21372410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280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CUMULATIVE SAVINGS PROFILE £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1380688989903"/>
          <c:y val="0.107872832945644"/>
          <c:w val="0.818551295718679"/>
          <c:h val="0.609638100831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PROFILES!$N$44</c:f>
              <c:strCache>
                <c:ptCount val="1"/>
                <c:pt idx="0">
                  <c:v>LINEAR RAMP-UP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PROFILES!$M$45:$M$56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PROFILES!$N$45:$N$56</c:f>
              <c:numCache>
                <c:formatCode>#,##0;[Red]\(#,##0\)</c:formatCode>
                <c:ptCount val="12"/>
                <c:pt idx="0">
                  <c:v>5888.888888888889</c:v>
                </c:pt>
                <c:pt idx="1">
                  <c:v>17666.66666666666</c:v>
                </c:pt>
                <c:pt idx="2">
                  <c:v>35333.33333333333</c:v>
                </c:pt>
                <c:pt idx="3">
                  <c:v>58888.88888888888</c:v>
                </c:pt>
                <c:pt idx="4">
                  <c:v>88333.33333333333</c:v>
                </c:pt>
                <c:pt idx="5">
                  <c:v>123666.6666666667</c:v>
                </c:pt>
                <c:pt idx="6">
                  <c:v>164888.8888888889</c:v>
                </c:pt>
                <c:pt idx="7">
                  <c:v>212000.0</c:v>
                </c:pt>
                <c:pt idx="8">
                  <c:v>265000.0</c:v>
                </c:pt>
                <c:pt idx="9">
                  <c:v>323888.8888888889</c:v>
                </c:pt>
                <c:pt idx="10">
                  <c:v>388666.6666666666</c:v>
                </c:pt>
                <c:pt idx="11">
                  <c:v>459333.3333333333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PROFILES!$O$44</c:f>
              <c:strCache>
                <c:ptCount val="1"/>
                <c:pt idx="0">
                  <c:v>SLOW RAMP-UP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PROFILES!$M$45:$M$56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PROFILES!$O$45:$O$56</c:f>
              <c:numCache>
                <c:formatCode>#,##0;[Red]\(#,##0\)</c:formatCode>
                <c:ptCount val="12"/>
                <c:pt idx="0">
                  <c:v>490.7407407407408</c:v>
                </c:pt>
                <c:pt idx="1">
                  <c:v>2453.703703703704</c:v>
                </c:pt>
                <c:pt idx="2">
                  <c:v>6870.37037037037</c:v>
                </c:pt>
                <c:pt idx="3">
                  <c:v>14722.22222222222</c:v>
                </c:pt>
                <c:pt idx="4">
                  <c:v>26990.74074074074</c:v>
                </c:pt>
                <c:pt idx="5">
                  <c:v>44657.40740740742</c:v>
                </c:pt>
                <c:pt idx="6">
                  <c:v>68703.70370370372</c:v>
                </c:pt>
                <c:pt idx="7">
                  <c:v>100111.1111111111</c:v>
                </c:pt>
                <c:pt idx="8">
                  <c:v>139861.1111111111</c:v>
                </c:pt>
                <c:pt idx="9">
                  <c:v>188935.1851851852</c:v>
                </c:pt>
                <c:pt idx="10">
                  <c:v>248314.8148148148</c:v>
                </c:pt>
                <c:pt idx="11">
                  <c:v>318981.4814814815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PROFILES!$P$44</c:f>
              <c:strCache>
                <c:ptCount val="1"/>
                <c:pt idx="0">
                  <c:v>QUICK RAMP-UP</c:v>
                </c:pt>
              </c:strCache>
            </c:strRef>
          </c:tx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PROFILES!$M$45:$M$56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PROFILES!$P$45:$P$56</c:f>
              <c:numCache>
                <c:formatCode>#,##0;[Red]\(#,##0\)</c:formatCode>
                <c:ptCount val="12"/>
                <c:pt idx="0">
                  <c:v>11287.03703703705</c:v>
                </c:pt>
                <c:pt idx="1">
                  <c:v>32879.62962962964</c:v>
                </c:pt>
                <c:pt idx="2">
                  <c:v>63796.2962962963</c:v>
                </c:pt>
                <c:pt idx="3">
                  <c:v>103055.5555555556</c:v>
                </c:pt>
                <c:pt idx="4">
                  <c:v>149675.925925926</c:v>
                </c:pt>
                <c:pt idx="5">
                  <c:v>202675.925925926</c:v>
                </c:pt>
                <c:pt idx="6">
                  <c:v>261074.0740740741</c:v>
                </c:pt>
                <c:pt idx="7">
                  <c:v>323888.8888888889</c:v>
                </c:pt>
                <c:pt idx="8">
                  <c:v>390138.8888888889</c:v>
                </c:pt>
                <c:pt idx="9">
                  <c:v>458842.5925925926</c:v>
                </c:pt>
                <c:pt idx="10">
                  <c:v>529018.5185185185</c:v>
                </c:pt>
                <c:pt idx="11">
                  <c:v>599685.1851851852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PROFILES!$Q$44</c:f>
              <c:strCache>
                <c:ptCount val="1"/>
                <c:pt idx="0">
                  <c:v>NO RAMP-UP</c:v>
                </c:pt>
              </c:strCache>
            </c:strRef>
          </c:tx>
          <c:spPr>
            <a:ln w="444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PROFILES!$M$45:$M$56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PROFILES!$Q$45:$Q$56</c:f>
              <c:numCache>
                <c:formatCode>#,##0;[Red]\(#,##0\)</c:formatCode>
                <c:ptCount val="12"/>
                <c:pt idx="0">
                  <c:v>70666.66666666667</c:v>
                </c:pt>
                <c:pt idx="1">
                  <c:v>141333.3333333333</c:v>
                </c:pt>
                <c:pt idx="2">
                  <c:v>212000.0</c:v>
                </c:pt>
                <c:pt idx="3">
                  <c:v>282666.6666666667</c:v>
                </c:pt>
                <c:pt idx="4">
                  <c:v>353333.3333333333</c:v>
                </c:pt>
                <c:pt idx="5">
                  <c:v>424000.0000000001</c:v>
                </c:pt>
                <c:pt idx="6">
                  <c:v>494666.6666666667</c:v>
                </c:pt>
                <c:pt idx="7">
                  <c:v>565333.3333333333</c:v>
                </c:pt>
                <c:pt idx="8">
                  <c:v>636000.0</c:v>
                </c:pt>
                <c:pt idx="9">
                  <c:v>706666.6666666666</c:v>
                </c:pt>
                <c:pt idx="10">
                  <c:v>777333.3333333332</c:v>
                </c:pt>
                <c:pt idx="11">
                  <c:v>847999.9999999999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198728"/>
        <c:axId val="2138192312"/>
      </c:scatterChart>
      <c:valAx>
        <c:axId val="2138198728"/>
        <c:scaling>
          <c:orientation val="minMax"/>
          <c:max val="12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192312"/>
        <c:crosses val="autoZero"/>
        <c:crossBetween val="midCat"/>
      </c:valAx>
      <c:valAx>
        <c:axId val="2138192312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198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209551</xdr:colOff>
      <xdr:row>9</xdr:row>
      <xdr:rowOff>160337</xdr:rowOff>
    </xdr:from>
    <xdr:to>
      <xdr:col>26</xdr:col>
      <xdr:colOff>447675</xdr:colOff>
      <xdr:row>27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114299</xdr:colOff>
      <xdr:row>37</xdr:row>
      <xdr:rowOff>171449</xdr:rowOff>
    </xdr:from>
    <xdr:to>
      <xdr:col>26</xdr:col>
      <xdr:colOff>523875</xdr:colOff>
      <xdr:row>56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tabSelected="1" workbookViewId="0">
      <selection activeCell="B1" sqref="B1"/>
    </sheetView>
  </sheetViews>
  <sheetFormatPr baseColWidth="10" defaultColWidth="8.83203125" defaultRowHeight="14" x14ac:dyDescent="0"/>
  <cols>
    <col min="1" max="1" width="3.33203125" style="2" customWidth="1"/>
    <col min="2" max="2" width="14.83203125" style="2" customWidth="1"/>
    <col min="3" max="3" width="6.5" style="2" customWidth="1"/>
    <col min="4" max="4" width="2.33203125" style="2" customWidth="1"/>
    <col min="5" max="5" width="11.5" style="2" customWidth="1"/>
    <col min="6" max="6" width="14.33203125" style="2" customWidth="1"/>
    <col min="7" max="9" width="11.5" style="2" customWidth="1"/>
    <col min="10" max="11" width="2.33203125" style="2" customWidth="1"/>
    <col min="12" max="12" width="2.5" style="2" customWidth="1"/>
    <col min="13" max="17" width="11.5" style="2" customWidth="1"/>
    <col min="18" max="19" width="2.5" style="2" customWidth="1"/>
    <col min="20" max="20" width="2" style="2" customWidth="1"/>
    <col min="21" max="16384" width="8.83203125" style="2"/>
  </cols>
  <sheetData>
    <row r="1" spans="1:27" ht="20" thickBo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7" ht="15" thickTop="1"/>
    <row r="3" spans="1:27" ht="17" thickBot="1">
      <c r="A3" s="61" t="s">
        <v>19</v>
      </c>
      <c r="B3" s="61"/>
      <c r="C3" s="61"/>
      <c r="D3" s="61"/>
    </row>
    <row r="4" spans="1:27" ht="15" thickTop="1"/>
    <row r="5" spans="1:27">
      <c r="A5" s="62" t="s">
        <v>21</v>
      </c>
    </row>
    <row r="6" spans="1:27">
      <c r="A6" s="62" t="s">
        <v>20</v>
      </c>
    </row>
    <row r="9" spans="1:27">
      <c r="W9" s="3" t="s">
        <v>0</v>
      </c>
    </row>
    <row r="10" spans="1:27" s="11" customFormat="1" ht="39" customHeight="1">
      <c r="D10" s="31"/>
      <c r="E10" s="89" t="s">
        <v>6</v>
      </c>
      <c r="F10" s="89"/>
      <c r="G10" s="89"/>
      <c r="H10" s="89"/>
      <c r="I10" s="89"/>
      <c r="J10" s="39"/>
      <c r="K10" s="9"/>
      <c r="L10" s="31"/>
      <c r="M10" s="89" t="s">
        <v>5</v>
      </c>
      <c r="N10" s="89"/>
      <c r="O10" s="89"/>
      <c r="P10" s="89"/>
      <c r="Q10" s="89"/>
      <c r="R10" s="39"/>
      <c r="S10" s="2"/>
      <c r="U10" s="31"/>
      <c r="V10" s="86"/>
      <c r="W10" s="87"/>
      <c r="X10" s="86"/>
      <c r="Y10" s="86"/>
      <c r="Z10" s="86"/>
      <c r="AA10" s="88"/>
    </row>
    <row r="11" spans="1:27">
      <c r="D11" s="32"/>
      <c r="E11" s="37"/>
      <c r="F11" s="37"/>
      <c r="G11" s="37"/>
      <c r="H11" s="37"/>
      <c r="I11" s="37"/>
      <c r="J11" s="38"/>
      <c r="L11" s="32"/>
      <c r="M11" s="37"/>
      <c r="N11" s="37"/>
      <c r="O11" s="37"/>
      <c r="P11" s="37"/>
      <c r="Q11" s="37"/>
      <c r="R11" s="38"/>
      <c r="U11" s="32"/>
      <c r="V11" s="37"/>
      <c r="W11" s="37"/>
      <c r="X11" s="37"/>
      <c r="Y11" s="37"/>
      <c r="Z11" s="37"/>
      <c r="AA11" s="38"/>
    </row>
    <row r="12" spans="1:27" ht="42">
      <c r="B12" s="23" t="s">
        <v>10</v>
      </c>
      <c r="C12" s="29"/>
      <c r="D12" s="32"/>
      <c r="E12" s="23" t="s">
        <v>11</v>
      </c>
      <c r="F12" s="23" t="s">
        <v>12</v>
      </c>
      <c r="G12" s="23" t="s">
        <v>13</v>
      </c>
      <c r="H12" s="23" t="s">
        <v>13</v>
      </c>
      <c r="I12" s="40"/>
      <c r="J12" s="41"/>
      <c r="K12" s="10"/>
      <c r="L12" s="52"/>
      <c r="M12" s="40"/>
      <c r="N12" s="51"/>
      <c r="O12" s="40"/>
      <c r="P12" s="40"/>
      <c r="Q12" s="23" t="s">
        <v>4</v>
      </c>
      <c r="R12" s="53"/>
      <c r="U12" s="32"/>
      <c r="V12" s="37"/>
      <c r="W12" s="37"/>
      <c r="X12" s="37"/>
      <c r="Y12" s="37"/>
      <c r="Z12" s="37"/>
      <c r="AA12" s="38"/>
    </row>
    <row r="13" spans="1:27">
      <c r="D13" s="32"/>
      <c r="E13" s="24">
        <v>12</v>
      </c>
      <c r="F13" s="24" t="s">
        <v>3</v>
      </c>
      <c r="G13" s="24">
        <v>2</v>
      </c>
      <c r="H13" s="24">
        <v>2</v>
      </c>
      <c r="I13" s="37"/>
      <c r="J13" s="38"/>
      <c r="L13" s="32"/>
      <c r="M13" s="37"/>
      <c r="N13" s="37"/>
      <c r="O13" s="37"/>
      <c r="P13" s="37"/>
      <c r="Q13" s="24" t="s">
        <v>29</v>
      </c>
      <c r="R13" s="53"/>
      <c r="U13" s="32"/>
      <c r="V13" s="37"/>
      <c r="W13" s="37"/>
      <c r="X13" s="37"/>
      <c r="Y13" s="37"/>
      <c r="Z13" s="37"/>
      <c r="AA13" s="38"/>
    </row>
    <row r="14" spans="1:27">
      <c r="D14" s="32"/>
      <c r="E14" s="37"/>
      <c r="F14" s="37"/>
      <c r="G14" s="37"/>
      <c r="H14" s="37"/>
      <c r="I14" s="37"/>
      <c r="J14" s="38"/>
      <c r="L14" s="32"/>
      <c r="M14" s="37"/>
      <c r="N14" s="37"/>
      <c r="O14" s="37"/>
      <c r="P14" s="37"/>
      <c r="Q14" s="37"/>
      <c r="R14" s="53"/>
      <c r="U14" s="32"/>
      <c r="V14" s="37"/>
      <c r="W14" s="37"/>
      <c r="X14" s="37"/>
      <c r="Y14" s="37"/>
      <c r="Z14" s="37"/>
      <c r="AA14" s="38"/>
    </row>
    <row r="15" spans="1:27" ht="30">
      <c r="B15" s="27" t="s">
        <v>9</v>
      </c>
      <c r="C15" s="30"/>
      <c r="D15" s="33"/>
      <c r="E15" s="18" t="s">
        <v>11</v>
      </c>
      <c r="F15" s="19" t="s">
        <v>28</v>
      </c>
      <c r="G15" s="19" t="s">
        <v>15</v>
      </c>
      <c r="H15" s="19" t="s">
        <v>16</v>
      </c>
      <c r="I15" s="18" t="s">
        <v>17</v>
      </c>
      <c r="J15" s="38"/>
      <c r="L15" s="54"/>
      <c r="M15" s="18" t="s">
        <v>11</v>
      </c>
      <c r="N15" s="19" t="s">
        <v>14</v>
      </c>
      <c r="O15" s="19" t="s">
        <v>15</v>
      </c>
      <c r="P15" s="19" t="s">
        <v>16</v>
      </c>
      <c r="Q15" s="18" t="s">
        <v>17</v>
      </c>
      <c r="R15" s="53"/>
      <c r="U15" s="32"/>
      <c r="V15" s="37"/>
      <c r="W15" s="37"/>
      <c r="X15" s="37"/>
      <c r="Y15" s="37"/>
      <c r="Z15" s="37"/>
      <c r="AA15" s="38"/>
    </row>
    <row r="16" spans="1:27">
      <c r="B16" s="28">
        <v>2.5</v>
      </c>
      <c r="C16" s="30"/>
      <c r="D16" s="32"/>
      <c r="E16" s="14">
        <v>1</v>
      </c>
      <c r="F16" s="69">
        <f>IF($F$13="Yes",E16/$E$13*(1+B16),E16/$E$13)</f>
        <v>8.3333333333333329E-2</v>
      </c>
      <c r="G16" s="69">
        <f t="shared" ref="G16:G27" si="0">F16^$G$13</f>
        <v>6.9444444444444441E-3</v>
      </c>
      <c r="H16" s="69">
        <f t="shared" ref="H16:H27" si="1">1-((1-(F16))^$H$13)</f>
        <v>0.15972222222222232</v>
      </c>
      <c r="I16" s="69">
        <v>1</v>
      </c>
      <c r="J16" s="38"/>
      <c r="L16" s="32"/>
      <c r="M16" s="14">
        <v>1</v>
      </c>
      <c r="N16" s="69">
        <f>IF($Q$13="Yes",F16*($F$30),F16)</f>
        <v>8.3333333333333329E-2</v>
      </c>
      <c r="O16" s="69">
        <f>IF($Q$13="Yes",G16*($G$30),G16)</f>
        <v>6.9444444444444441E-3</v>
      </c>
      <c r="P16" s="69">
        <f>IF($Q$13="Yes",H16*($H$30),H16)</f>
        <v>0.15972222222222232</v>
      </c>
      <c r="Q16" s="69">
        <f>IF($Q$13="Yes",I16*($I$30),I16)</f>
        <v>1</v>
      </c>
      <c r="R16" s="53"/>
      <c r="U16" s="32"/>
      <c r="V16" s="37"/>
      <c r="W16" s="37"/>
      <c r="X16" s="37"/>
      <c r="Y16" s="37"/>
      <c r="Z16" s="37"/>
      <c r="AA16" s="38"/>
    </row>
    <row r="17" spans="2:27">
      <c r="B17" s="28">
        <v>1.5</v>
      </c>
      <c r="C17" s="30"/>
      <c r="D17" s="32"/>
      <c r="E17" s="14">
        <v>2</v>
      </c>
      <c r="F17" s="69">
        <f>IF($F$13="Yes",E17/$E$13*(1+B17),E17/$E$13)</f>
        <v>0.16666666666666666</v>
      </c>
      <c r="G17" s="69">
        <f t="shared" si="0"/>
        <v>2.7777777777777776E-2</v>
      </c>
      <c r="H17" s="69">
        <f t="shared" si="1"/>
        <v>0.30555555555555547</v>
      </c>
      <c r="I17" s="69">
        <v>1</v>
      </c>
      <c r="J17" s="38"/>
      <c r="L17" s="55"/>
      <c r="M17" s="14">
        <v>2</v>
      </c>
      <c r="N17" s="69">
        <f>IF($Q$13="Yes",F17*($F$30),F17)</f>
        <v>0.16666666666666666</v>
      </c>
      <c r="O17" s="69">
        <f t="shared" ref="O17:O27" si="2">IF($Q$13="Yes",G17*($G$30),G17)</f>
        <v>2.7777777777777776E-2</v>
      </c>
      <c r="P17" s="69">
        <f t="shared" ref="P17:P27" si="3">IF($Q$13="Yes",H17*($H$30),H17)</f>
        <v>0.30555555555555547</v>
      </c>
      <c r="Q17" s="69">
        <f t="shared" ref="Q17:Q27" si="4">IF($Q$13="Yes",I17*($I$30),I17)</f>
        <v>1</v>
      </c>
      <c r="R17" s="53"/>
      <c r="U17" s="32"/>
      <c r="V17" s="37"/>
      <c r="W17" s="37"/>
      <c r="X17" s="37"/>
      <c r="Y17" s="37"/>
      <c r="Z17" s="37"/>
      <c r="AA17" s="38"/>
    </row>
    <row r="18" spans="2:27">
      <c r="B18" s="28">
        <v>1</v>
      </c>
      <c r="C18" s="30"/>
      <c r="D18" s="32"/>
      <c r="E18" s="14">
        <v>3</v>
      </c>
      <c r="F18" s="69">
        <f t="shared" ref="F18:F27" si="5">IF($F$13="Yes",E18/$E$13*(1+B18),E18/$E$13)</f>
        <v>0.25</v>
      </c>
      <c r="G18" s="69">
        <f t="shared" si="0"/>
        <v>6.25E-2</v>
      </c>
      <c r="H18" s="69">
        <f t="shared" si="1"/>
        <v>0.4375</v>
      </c>
      <c r="I18" s="69">
        <v>1</v>
      </c>
      <c r="J18" s="38"/>
      <c r="L18" s="55"/>
      <c r="M18" s="14">
        <v>3</v>
      </c>
      <c r="N18" s="69">
        <f t="shared" ref="N18:N27" si="6">IF($Q$13="Yes",F18*($F$30),F18)</f>
        <v>0.25</v>
      </c>
      <c r="O18" s="69">
        <f t="shared" si="2"/>
        <v>6.25E-2</v>
      </c>
      <c r="P18" s="69">
        <f t="shared" si="3"/>
        <v>0.4375</v>
      </c>
      <c r="Q18" s="69">
        <f t="shared" si="4"/>
        <v>1</v>
      </c>
      <c r="R18" s="53"/>
      <c r="U18" s="32"/>
      <c r="V18" s="37"/>
      <c r="W18" s="37"/>
      <c r="X18" s="37"/>
      <c r="Y18" s="37"/>
      <c r="Z18" s="37"/>
      <c r="AA18" s="38"/>
    </row>
    <row r="19" spans="2:27">
      <c r="B19" s="28">
        <v>0.75</v>
      </c>
      <c r="C19" s="30"/>
      <c r="D19" s="32"/>
      <c r="E19" s="14">
        <v>4</v>
      </c>
      <c r="F19" s="69">
        <f t="shared" si="5"/>
        <v>0.33333333333333331</v>
      </c>
      <c r="G19" s="69">
        <f t="shared" si="0"/>
        <v>0.1111111111111111</v>
      </c>
      <c r="H19" s="69">
        <f t="shared" si="1"/>
        <v>0.55555555555555547</v>
      </c>
      <c r="I19" s="69">
        <v>1</v>
      </c>
      <c r="J19" s="38"/>
      <c r="L19" s="55"/>
      <c r="M19" s="14">
        <v>4</v>
      </c>
      <c r="N19" s="69">
        <f t="shared" si="6"/>
        <v>0.33333333333333331</v>
      </c>
      <c r="O19" s="69">
        <f t="shared" si="2"/>
        <v>0.1111111111111111</v>
      </c>
      <c r="P19" s="69">
        <f t="shared" si="3"/>
        <v>0.55555555555555547</v>
      </c>
      <c r="Q19" s="69">
        <f t="shared" si="4"/>
        <v>1</v>
      </c>
      <c r="R19" s="53"/>
      <c r="U19" s="32"/>
      <c r="V19" s="37"/>
      <c r="W19" s="37"/>
      <c r="X19" s="37"/>
      <c r="Y19" s="37"/>
      <c r="Z19" s="37"/>
      <c r="AA19" s="38"/>
    </row>
    <row r="20" spans="2:27">
      <c r="B20" s="28">
        <v>0.75</v>
      </c>
      <c r="C20" s="30"/>
      <c r="D20" s="32"/>
      <c r="E20" s="14">
        <v>5</v>
      </c>
      <c r="F20" s="69">
        <f t="shared" si="5"/>
        <v>0.41666666666666669</v>
      </c>
      <c r="G20" s="69">
        <f t="shared" si="0"/>
        <v>0.17361111111111113</v>
      </c>
      <c r="H20" s="69">
        <f t="shared" si="1"/>
        <v>0.65972222222222232</v>
      </c>
      <c r="I20" s="69">
        <v>1</v>
      </c>
      <c r="J20" s="38"/>
      <c r="L20" s="55"/>
      <c r="M20" s="14">
        <v>5</v>
      </c>
      <c r="N20" s="69">
        <f t="shared" si="6"/>
        <v>0.41666666666666669</v>
      </c>
      <c r="O20" s="69">
        <f t="shared" si="2"/>
        <v>0.17361111111111113</v>
      </c>
      <c r="P20" s="69">
        <f t="shared" si="3"/>
        <v>0.65972222222222232</v>
      </c>
      <c r="Q20" s="69">
        <f t="shared" si="4"/>
        <v>1</v>
      </c>
      <c r="R20" s="53"/>
      <c r="U20" s="32"/>
      <c r="V20" s="37"/>
      <c r="W20" s="37"/>
      <c r="X20" s="37"/>
      <c r="Y20" s="37"/>
      <c r="Z20" s="37"/>
      <c r="AA20" s="38"/>
    </row>
    <row r="21" spans="2:27">
      <c r="B21" s="28">
        <v>0.5</v>
      </c>
      <c r="C21" s="30"/>
      <c r="D21" s="32"/>
      <c r="E21" s="14">
        <v>6</v>
      </c>
      <c r="F21" s="69">
        <f t="shared" si="5"/>
        <v>0.5</v>
      </c>
      <c r="G21" s="69">
        <f t="shared" si="0"/>
        <v>0.25</v>
      </c>
      <c r="H21" s="69">
        <f t="shared" si="1"/>
        <v>0.75</v>
      </c>
      <c r="I21" s="69">
        <v>1</v>
      </c>
      <c r="J21" s="38"/>
      <c r="L21" s="55"/>
      <c r="M21" s="14">
        <v>6</v>
      </c>
      <c r="N21" s="69">
        <f t="shared" si="6"/>
        <v>0.5</v>
      </c>
      <c r="O21" s="69">
        <f t="shared" si="2"/>
        <v>0.25</v>
      </c>
      <c r="P21" s="69">
        <f t="shared" si="3"/>
        <v>0.75</v>
      </c>
      <c r="Q21" s="69">
        <f t="shared" si="4"/>
        <v>1</v>
      </c>
      <c r="R21" s="53"/>
      <c r="U21" s="32"/>
      <c r="V21" s="37"/>
      <c r="W21" s="37"/>
      <c r="X21" s="37"/>
      <c r="Y21" s="37"/>
      <c r="Z21" s="37"/>
      <c r="AA21" s="38"/>
    </row>
    <row r="22" spans="2:27">
      <c r="B22" s="28">
        <v>0.5</v>
      </c>
      <c r="C22" s="30"/>
      <c r="D22" s="32"/>
      <c r="E22" s="14">
        <v>7</v>
      </c>
      <c r="F22" s="69">
        <f t="shared" si="5"/>
        <v>0.58333333333333337</v>
      </c>
      <c r="G22" s="69">
        <f t="shared" si="0"/>
        <v>0.34027777777777785</v>
      </c>
      <c r="H22" s="69">
        <f t="shared" si="1"/>
        <v>0.82638888888888895</v>
      </c>
      <c r="I22" s="69">
        <v>1</v>
      </c>
      <c r="J22" s="38"/>
      <c r="L22" s="55"/>
      <c r="M22" s="14">
        <v>7</v>
      </c>
      <c r="N22" s="69">
        <f t="shared" si="6"/>
        <v>0.58333333333333337</v>
      </c>
      <c r="O22" s="69">
        <f t="shared" si="2"/>
        <v>0.34027777777777785</v>
      </c>
      <c r="P22" s="69">
        <f t="shared" si="3"/>
        <v>0.82638888888888895</v>
      </c>
      <c r="Q22" s="69">
        <f t="shared" si="4"/>
        <v>1</v>
      </c>
      <c r="R22" s="53"/>
      <c r="U22" s="32"/>
      <c r="V22" s="37"/>
      <c r="W22" s="37"/>
      <c r="X22" s="37"/>
      <c r="Y22" s="37"/>
      <c r="Z22" s="37"/>
      <c r="AA22" s="38"/>
    </row>
    <row r="23" spans="2:27">
      <c r="B23" s="28">
        <v>0.25</v>
      </c>
      <c r="C23" s="30"/>
      <c r="D23" s="32"/>
      <c r="E23" s="14">
        <v>8</v>
      </c>
      <c r="F23" s="69">
        <f t="shared" si="5"/>
        <v>0.66666666666666663</v>
      </c>
      <c r="G23" s="69">
        <f t="shared" si="0"/>
        <v>0.44444444444444442</v>
      </c>
      <c r="H23" s="69">
        <f t="shared" si="1"/>
        <v>0.88888888888888884</v>
      </c>
      <c r="I23" s="69">
        <v>1</v>
      </c>
      <c r="J23" s="38"/>
      <c r="L23" s="55"/>
      <c r="M23" s="14">
        <v>8</v>
      </c>
      <c r="N23" s="69">
        <f t="shared" si="6"/>
        <v>0.66666666666666663</v>
      </c>
      <c r="O23" s="69">
        <f t="shared" si="2"/>
        <v>0.44444444444444442</v>
      </c>
      <c r="P23" s="69">
        <f t="shared" si="3"/>
        <v>0.88888888888888884</v>
      </c>
      <c r="Q23" s="69">
        <f t="shared" si="4"/>
        <v>1</v>
      </c>
      <c r="R23" s="53"/>
      <c r="U23" s="32"/>
      <c r="V23" s="37"/>
      <c r="W23" s="37"/>
      <c r="X23" s="37"/>
      <c r="Y23" s="37"/>
      <c r="Z23" s="37"/>
      <c r="AA23" s="38"/>
    </row>
    <row r="24" spans="2:27">
      <c r="B24" s="28">
        <v>0</v>
      </c>
      <c r="C24" s="30"/>
      <c r="D24" s="32"/>
      <c r="E24" s="14">
        <v>9</v>
      </c>
      <c r="F24" s="69">
        <f t="shared" si="5"/>
        <v>0.75</v>
      </c>
      <c r="G24" s="69">
        <f t="shared" si="0"/>
        <v>0.5625</v>
      </c>
      <c r="H24" s="69">
        <f t="shared" si="1"/>
        <v>0.9375</v>
      </c>
      <c r="I24" s="69">
        <v>1</v>
      </c>
      <c r="J24" s="38"/>
      <c r="L24" s="55"/>
      <c r="M24" s="14">
        <v>9</v>
      </c>
      <c r="N24" s="69">
        <f t="shared" si="6"/>
        <v>0.75</v>
      </c>
      <c r="O24" s="69">
        <f t="shared" si="2"/>
        <v>0.5625</v>
      </c>
      <c r="P24" s="69">
        <f t="shared" si="3"/>
        <v>0.9375</v>
      </c>
      <c r="Q24" s="69">
        <f t="shared" si="4"/>
        <v>1</v>
      </c>
      <c r="R24" s="53"/>
      <c r="U24" s="32"/>
      <c r="V24" s="37"/>
      <c r="W24" s="37"/>
      <c r="X24" s="37"/>
      <c r="Y24" s="37"/>
      <c r="Z24" s="37"/>
      <c r="AA24" s="38"/>
    </row>
    <row r="25" spans="2:27">
      <c r="B25" s="28">
        <v>0</v>
      </c>
      <c r="C25" s="30"/>
      <c r="D25" s="32"/>
      <c r="E25" s="14">
        <v>10</v>
      </c>
      <c r="F25" s="69">
        <f t="shared" si="5"/>
        <v>0.83333333333333337</v>
      </c>
      <c r="G25" s="69">
        <f t="shared" si="0"/>
        <v>0.69444444444444453</v>
      </c>
      <c r="H25" s="69">
        <f t="shared" si="1"/>
        <v>0.97222222222222221</v>
      </c>
      <c r="I25" s="69">
        <v>1</v>
      </c>
      <c r="J25" s="38"/>
      <c r="L25" s="55"/>
      <c r="M25" s="14">
        <v>10</v>
      </c>
      <c r="N25" s="69">
        <f t="shared" si="6"/>
        <v>0.83333333333333337</v>
      </c>
      <c r="O25" s="69">
        <f t="shared" si="2"/>
        <v>0.69444444444444453</v>
      </c>
      <c r="P25" s="69">
        <f t="shared" si="3"/>
        <v>0.97222222222222221</v>
      </c>
      <c r="Q25" s="69">
        <f t="shared" si="4"/>
        <v>1</v>
      </c>
      <c r="R25" s="53"/>
      <c r="U25" s="32"/>
      <c r="V25" s="37"/>
      <c r="W25" s="37"/>
      <c r="X25" s="37"/>
      <c r="Y25" s="37"/>
      <c r="Z25" s="37"/>
      <c r="AA25" s="38"/>
    </row>
    <row r="26" spans="2:27">
      <c r="B26" s="28">
        <v>0</v>
      </c>
      <c r="C26" s="30"/>
      <c r="D26" s="32"/>
      <c r="E26" s="14">
        <v>11</v>
      </c>
      <c r="F26" s="69">
        <f t="shared" si="5"/>
        <v>0.91666666666666663</v>
      </c>
      <c r="G26" s="69">
        <f t="shared" si="0"/>
        <v>0.84027777777777768</v>
      </c>
      <c r="H26" s="69">
        <f t="shared" si="1"/>
        <v>0.99305555555555558</v>
      </c>
      <c r="I26" s="69">
        <v>1</v>
      </c>
      <c r="J26" s="38"/>
      <c r="L26" s="55"/>
      <c r="M26" s="14">
        <v>11</v>
      </c>
      <c r="N26" s="69">
        <f t="shared" si="6"/>
        <v>0.91666666666666663</v>
      </c>
      <c r="O26" s="69">
        <f t="shared" si="2"/>
        <v>0.84027777777777768</v>
      </c>
      <c r="P26" s="69">
        <f t="shared" si="3"/>
        <v>0.99305555555555558</v>
      </c>
      <c r="Q26" s="69">
        <f t="shared" si="4"/>
        <v>1</v>
      </c>
      <c r="R26" s="53"/>
      <c r="U26" s="32"/>
      <c r="V26" s="37"/>
      <c r="W26" s="37"/>
      <c r="X26" s="37"/>
      <c r="Y26" s="37"/>
      <c r="Z26" s="37"/>
      <c r="AA26" s="38"/>
    </row>
    <row r="27" spans="2:27">
      <c r="B27" s="28">
        <v>0</v>
      </c>
      <c r="C27" s="30"/>
      <c r="D27" s="32"/>
      <c r="E27" s="14">
        <v>12</v>
      </c>
      <c r="F27" s="69">
        <f t="shared" si="5"/>
        <v>1</v>
      </c>
      <c r="G27" s="69">
        <f t="shared" si="0"/>
        <v>1</v>
      </c>
      <c r="H27" s="69">
        <f t="shared" si="1"/>
        <v>1</v>
      </c>
      <c r="I27" s="69">
        <v>1</v>
      </c>
      <c r="J27" s="38"/>
      <c r="L27" s="55"/>
      <c r="M27" s="14">
        <v>12</v>
      </c>
      <c r="N27" s="69">
        <f t="shared" si="6"/>
        <v>1</v>
      </c>
      <c r="O27" s="69">
        <f t="shared" si="2"/>
        <v>1</v>
      </c>
      <c r="P27" s="69">
        <f t="shared" si="3"/>
        <v>1</v>
      </c>
      <c r="Q27" s="69">
        <f t="shared" si="4"/>
        <v>1</v>
      </c>
      <c r="R27" s="53"/>
      <c r="U27" s="32"/>
      <c r="V27" s="37"/>
      <c r="W27" s="37"/>
      <c r="X27" s="37"/>
      <c r="Y27" s="37"/>
      <c r="Z27" s="37"/>
      <c r="AA27" s="38"/>
    </row>
    <row r="28" spans="2:27" ht="15" customHeight="1">
      <c r="B28" s="12"/>
      <c r="C28" s="30"/>
      <c r="D28" s="34"/>
      <c r="E28" s="20" t="s">
        <v>8</v>
      </c>
      <c r="F28" s="21">
        <f>SUM(F16:F27)</f>
        <v>6.5</v>
      </c>
      <c r="G28" s="22">
        <f>SUM(G16:G27)</f>
        <v>4.5138888888888893</v>
      </c>
      <c r="H28" s="21">
        <f>SUM(H16:H27)</f>
        <v>8.4861111111111107</v>
      </c>
      <c r="I28" s="21">
        <f>SUM(I16:I27)</f>
        <v>12</v>
      </c>
      <c r="J28" s="38"/>
      <c r="L28" s="55"/>
      <c r="M28" s="16" t="s">
        <v>2</v>
      </c>
      <c r="N28" s="17">
        <f>SUM(N16:N27)</f>
        <v>6.5</v>
      </c>
      <c r="O28" s="17">
        <f>SUM(O16:O27)</f>
        <v>4.5138888888888893</v>
      </c>
      <c r="P28" s="17">
        <f>SUM(P16:P27)</f>
        <v>8.4861111111111107</v>
      </c>
      <c r="Q28" s="17">
        <f>SUM(Q16:Q27)</f>
        <v>12</v>
      </c>
      <c r="R28" s="53"/>
      <c r="U28" s="36"/>
      <c r="V28" s="82"/>
      <c r="W28" s="82"/>
      <c r="X28" s="82"/>
      <c r="Y28" s="82"/>
      <c r="Z28" s="82"/>
      <c r="AA28" s="83"/>
    </row>
    <row r="29" spans="2:27" ht="15" customHeight="1">
      <c r="B29" s="12"/>
      <c r="C29" s="12"/>
      <c r="D29" s="34"/>
      <c r="E29" s="1"/>
      <c r="F29" s="49"/>
      <c r="G29" s="50"/>
      <c r="H29" s="49"/>
      <c r="I29" s="49"/>
      <c r="J29" s="38"/>
      <c r="L29" s="56"/>
      <c r="M29" s="57"/>
      <c r="N29" s="58"/>
      <c r="O29" s="58"/>
      <c r="P29" s="58"/>
      <c r="Q29" s="58"/>
      <c r="R29" s="59"/>
    </row>
    <row r="30" spans="2:27" ht="56">
      <c r="B30" s="13"/>
      <c r="C30" s="13"/>
      <c r="D30" s="35"/>
      <c r="E30" s="26" t="s">
        <v>7</v>
      </c>
      <c r="F30" s="70">
        <f>$I$28/F28</f>
        <v>1.8461538461538463</v>
      </c>
      <c r="G30" s="70">
        <f>$I$28/G28</f>
        <v>2.6584615384615384</v>
      </c>
      <c r="H30" s="70">
        <f>$I$28/H28</f>
        <v>1.414075286415712</v>
      </c>
      <c r="I30" s="70">
        <f>$I$28/I28</f>
        <v>1</v>
      </c>
      <c r="J30" s="42"/>
      <c r="K30" s="15"/>
      <c r="L30" s="6"/>
    </row>
    <row r="31" spans="2:27">
      <c r="D31" s="36"/>
      <c r="E31" s="44"/>
      <c r="F31" s="45"/>
      <c r="G31" s="46"/>
      <c r="H31" s="47"/>
      <c r="I31" s="48"/>
      <c r="J31" s="43"/>
      <c r="K31" s="7"/>
      <c r="L31" s="6"/>
    </row>
    <row r="32" spans="2:27">
      <c r="E32" s="6"/>
      <c r="G32" s="6"/>
      <c r="H32" s="6"/>
      <c r="I32" s="6"/>
      <c r="J32" s="6"/>
      <c r="K32" s="6"/>
    </row>
    <row r="33" spans="1:27">
      <c r="E33" s="6"/>
      <c r="G33" s="6"/>
      <c r="H33" s="6"/>
      <c r="I33" s="6"/>
      <c r="J33" s="6"/>
      <c r="K33" s="6"/>
    </row>
    <row r="34" spans="1:27" ht="17" thickBot="1">
      <c r="A34" s="61" t="s">
        <v>24</v>
      </c>
      <c r="B34" s="61"/>
      <c r="C34" s="61"/>
      <c r="D34" s="61"/>
      <c r="E34" s="6"/>
      <c r="G34" s="6"/>
      <c r="H34" s="6"/>
      <c r="I34" s="6"/>
      <c r="J34" s="6"/>
      <c r="K34" s="6"/>
    </row>
    <row r="35" spans="1:27" ht="15" thickTop="1">
      <c r="E35" s="6"/>
      <c r="G35" s="6"/>
      <c r="H35" s="6"/>
      <c r="I35" s="6"/>
      <c r="J35" s="6"/>
      <c r="K35" s="6"/>
    </row>
    <row r="36" spans="1:27">
      <c r="A36" s="62" t="s">
        <v>25</v>
      </c>
      <c r="E36" s="6"/>
      <c r="G36" s="6"/>
      <c r="H36" s="6"/>
      <c r="I36" s="6"/>
      <c r="J36" s="6"/>
      <c r="K36" s="6"/>
    </row>
    <row r="37" spans="1:27">
      <c r="A37" s="62"/>
      <c r="E37" s="6"/>
      <c r="G37" s="6"/>
      <c r="H37" s="6"/>
      <c r="I37" s="6"/>
      <c r="J37" s="6"/>
      <c r="K37" s="6"/>
    </row>
    <row r="38" spans="1:27">
      <c r="D38" s="73"/>
      <c r="E38" s="74"/>
      <c r="F38" s="75"/>
      <c r="G38" s="74"/>
      <c r="H38" s="74"/>
      <c r="I38" s="74"/>
      <c r="J38" s="76"/>
      <c r="K38" s="6"/>
      <c r="T38" s="73"/>
      <c r="U38" s="75"/>
      <c r="V38" s="75"/>
      <c r="W38" s="75"/>
      <c r="X38" s="75"/>
      <c r="Y38" s="75"/>
      <c r="Z38" s="75"/>
      <c r="AA38" s="84"/>
    </row>
    <row r="39" spans="1:27" ht="28">
      <c r="D39" s="32"/>
      <c r="E39" s="37"/>
      <c r="F39" s="23" t="s">
        <v>22</v>
      </c>
      <c r="G39" s="65" t="s">
        <v>23</v>
      </c>
      <c r="H39" s="68"/>
      <c r="I39" s="68"/>
      <c r="J39" s="77"/>
      <c r="K39" s="8"/>
      <c r="T39" s="32"/>
      <c r="U39" s="37"/>
      <c r="V39" s="37"/>
      <c r="W39" s="37"/>
      <c r="X39" s="37"/>
      <c r="Y39" s="37"/>
      <c r="Z39" s="37"/>
      <c r="AA39" s="38"/>
    </row>
    <row r="40" spans="1:27">
      <c r="D40" s="32"/>
      <c r="E40" s="37"/>
      <c r="F40" s="66">
        <v>848000</v>
      </c>
      <c r="G40" s="67">
        <f>F40/$E$13</f>
        <v>70666.666666666672</v>
      </c>
      <c r="H40" s="37"/>
      <c r="I40" s="78"/>
      <c r="J40" s="79"/>
      <c r="K40" s="4"/>
      <c r="T40" s="32"/>
      <c r="U40" s="37"/>
      <c r="V40" s="37"/>
      <c r="W40" s="37"/>
      <c r="X40" s="37"/>
      <c r="Y40" s="37"/>
      <c r="Z40" s="37"/>
      <c r="AA40" s="38"/>
    </row>
    <row r="41" spans="1:27">
      <c r="D41" s="32"/>
      <c r="E41" s="37"/>
      <c r="F41" s="37"/>
      <c r="G41" s="37"/>
      <c r="H41" s="37"/>
      <c r="I41" s="37"/>
      <c r="J41" s="38"/>
      <c r="L41" s="73"/>
      <c r="M41" s="75"/>
      <c r="N41" s="75"/>
      <c r="O41" s="75"/>
      <c r="P41" s="75"/>
      <c r="Q41" s="75"/>
      <c r="R41" s="84"/>
      <c r="T41" s="32"/>
      <c r="U41" s="37"/>
      <c r="V41" s="37"/>
      <c r="W41" s="37"/>
      <c r="X41" s="37"/>
      <c r="Y41" s="37"/>
      <c r="Z41" s="37"/>
      <c r="AA41" s="38"/>
    </row>
    <row r="42" spans="1:27">
      <c r="D42" s="32"/>
      <c r="E42" s="90" t="s">
        <v>27</v>
      </c>
      <c r="F42" s="90"/>
      <c r="G42" s="90"/>
      <c r="H42" s="90"/>
      <c r="I42" s="90"/>
      <c r="J42" s="38"/>
      <c r="L42" s="32"/>
      <c r="M42" s="90" t="s">
        <v>26</v>
      </c>
      <c r="N42" s="90"/>
      <c r="O42" s="90"/>
      <c r="P42" s="90"/>
      <c r="Q42" s="90"/>
      <c r="R42" s="38"/>
      <c r="T42" s="32"/>
      <c r="U42" s="37"/>
      <c r="V42" s="37"/>
      <c r="W42" s="37"/>
      <c r="X42" s="37"/>
      <c r="Y42" s="37"/>
      <c r="Z42" s="37"/>
      <c r="AA42" s="38"/>
    </row>
    <row r="43" spans="1:27">
      <c r="D43" s="32"/>
      <c r="E43" s="37"/>
      <c r="F43" s="37"/>
      <c r="G43" s="37"/>
      <c r="H43" s="37"/>
      <c r="I43" s="37"/>
      <c r="J43" s="38"/>
      <c r="L43" s="55"/>
      <c r="M43" s="37"/>
      <c r="N43" s="37"/>
      <c r="O43" s="37"/>
      <c r="P43" s="37"/>
      <c r="Q43" s="37"/>
      <c r="R43" s="38"/>
      <c r="T43" s="32"/>
      <c r="U43" s="37"/>
      <c r="V43" s="37"/>
      <c r="W43" s="37"/>
      <c r="X43" s="37"/>
      <c r="Y43" s="37"/>
      <c r="Z43" s="37"/>
      <c r="AA43" s="38"/>
    </row>
    <row r="44" spans="1:27" ht="30">
      <c r="D44" s="32"/>
      <c r="E44" s="18" t="s">
        <v>11</v>
      </c>
      <c r="F44" s="19" t="s">
        <v>28</v>
      </c>
      <c r="G44" s="19" t="s">
        <v>15</v>
      </c>
      <c r="H44" s="19" t="s">
        <v>16</v>
      </c>
      <c r="I44" s="18" t="s">
        <v>17</v>
      </c>
      <c r="J44" s="80"/>
      <c r="K44" s="5"/>
      <c r="L44" s="85"/>
      <c r="M44" s="18" t="s">
        <v>11</v>
      </c>
      <c r="N44" s="19" t="s">
        <v>14</v>
      </c>
      <c r="O44" s="19" t="s">
        <v>15</v>
      </c>
      <c r="P44" s="19" t="s">
        <v>16</v>
      </c>
      <c r="Q44" s="18" t="s">
        <v>17</v>
      </c>
      <c r="R44" s="80"/>
      <c r="S44" s="5"/>
      <c r="T44" s="32"/>
      <c r="U44" s="37"/>
      <c r="V44" s="37"/>
      <c r="W44" s="37"/>
      <c r="X44" s="37"/>
      <c r="Y44" s="37"/>
      <c r="Z44" s="37"/>
      <c r="AA44" s="38"/>
    </row>
    <row r="45" spans="1:27">
      <c r="A45" s="3"/>
      <c r="B45" s="3"/>
      <c r="C45" s="3"/>
      <c r="D45" s="81" t="s">
        <v>1</v>
      </c>
      <c r="E45" s="63">
        <v>1</v>
      </c>
      <c r="F45" s="71">
        <f t="shared" ref="F45:F56" si="7">$G$40*N16</f>
        <v>5888.8888888888887</v>
      </c>
      <c r="G45" s="71">
        <f t="shared" ref="G45:G56" si="8">$G$40*O16</f>
        <v>490.74074074074076</v>
      </c>
      <c r="H45" s="71">
        <f t="shared" ref="H45:H56" si="9">$G$40*P16</f>
        <v>11287.037037037046</v>
      </c>
      <c r="I45" s="71">
        <f t="shared" ref="I45:I56" si="10">$G$40*Q16</f>
        <v>70666.666666666672</v>
      </c>
      <c r="J45" s="77"/>
      <c r="K45" s="8"/>
      <c r="L45" s="55"/>
      <c r="M45" s="63">
        <v>1</v>
      </c>
      <c r="N45" s="71">
        <f>SUM(F45)</f>
        <v>5888.8888888888887</v>
      </c>
      <c r="O45" s="71">
        <f>SUM(G45)</f>
        <v>490.74074074074076</v>
      </c>
      <c r="P45" s="71">
        <f>SUM(H45)</f>
        <v>11287.037037037046</v>
      </c>
      <c r="Q45" s="71">
        <f>SUM(I45)</f>
        <v>70666.666666666672</v>
      </c>
      <c r="R45" s="77"/>
      <c r="S45" s="8"/>
      <c r="T45" s="32"/>
      <c r="U45" s="37"/>
      <c r="V45" s="37"/>
      <c r="W45" s="37"/>
      <c r="X45" s="37"/>
      <c r="Y45" s="37"/>
      <c r="Z45" s="37"/>
      <c r="AA45" s="38"/>
    </row>
    <row r="46" spans="1:27">
      <c r="A46" s="3"/>
      <c r="B46" s="3"/>
      <c r="C46" s="3"/>
      <c r="D46" s="81" t="s">
        <v>3</v>
      </c>
      <c r="E46" s="63">
        <v>2</v>
      </c>
      <c r="F46" s="71">
        <f t="shared" si="7"/>
        <v>11777.777777777777</v>
      </c>
      <c r="G46" s="71">
        <f t="shared" si="8"/>
        <v>1962.962962962963</v>
      </c>
      <c r="H46" s="71">
        <f t="shared" si="9"/>
        <v>21592.592592592588</v>
      </c>
      <c r="I46" s="71">
        <f t="shared" si="10"/>
        <v>70666.666666666672</v>
      </c>
      <c r="J46" s="77"/>
      <c r="K46" s="8"/>
      <c r="L46" s="55"/>
      <c r="M46" s="63">
        <v>2</v>
      </c>
      <c r="N46" s="71">
        <f>SUM(F45:F46)</f>
        <v>17666.666666666664</v>
      </c>
      <c r="O46" s="71">
        <f>SUM(G45:G46)</f>
        <v>2453.7037037037039</v>
      </c>
      <c r="P46" s="71">
        <f>SUM(H45:H46)</f>
        <v>32879.629629629635</v>
      </c>
      <c r="Q46" s="71">
        <f>SUM(I45:I46)</f>
        <v>141333.33333333334</v>
      </c>
      <c r="R46" s="77"/>
      <c r="S46" s="8"/>
      <c r="T46" s="32"/>
      <c r="U46" s="37"/>
      <c r="V46" s="37"/>
      <c r="W46" s="37"/>
      <c r="X46" s="37"/>
      <c r="Y46" s="37"/>
      <c r="Z46" s="37"/>
      <c r="AA46" s="38"/>
    </row>
    <row r="47" spans="1:27">
      <c r="D47" s="32"/>
      <c r="E47" s="63">
        <v>3</v>
      </c>
      <c r="F47" s="71">
        <f t="shared" si="7"/>
        <v>17666.666666666668</v>
      </c>
      <c r="G47" s="71">
        <f t="shared" si="8"/>
        <v>4416.666666666667</v>
      </c>
      <c r="H47" s="71">
        <f t="shared" si="9"/>
        <v>30916.666666666668</v>
      </c>
      <c r="I47" s="71">
        <f t="shared" si="10"/>
        <v>70666.666666666672</v>
      </c>
      <c r="J47" s="77"/>
      <c r="K47" s="8"/>
      <c r="L47" s="55"/>
      <c r="M47" s="63">
        <v>3</v>
      </c>
      <c r="N47" s="71">
        <f>SUM(F45:F47)</f>
        <v>35333.333333333328</v>
      </c>
      <c r="O47" s="71">
        <f>SUM(G45:G47)</f>
        <v>6870.3703703703704</v>
      </c>
      <c r="P47" s="71">
        <f>SUM(H45:H47)</f>
        <v>63796.296296296307</v>
      </c>
      <c r="Q47" s="71">
        <f>SUM(I45:I47)</f>
        <v>212000</v>
      </c>
      <c r="R47" s="77"/>
      <c r="S47" s="8"/>
      <c r="T47" s="32"/>
      <c r="U47" s="37"/>
      <c r="V47" s="37"/>
      <c r="W47" s="37"/>
      <c r="X47" s="37"/>
      <c r="Y47" s="37"/>
      <c r="Z47" s="37"/>
      <c r="AA47" s="38"/>
    </row>
    <row r="48" spans="1:27">
      <c r="D48" s="32"/>
      <c r="E48" s="63">
        <v>4</v>
      </c>
      <c r="F48" s="71">
        <f t="shared" si="7"/>
        <v>23555.555555555555</v>
      </c>
      <c r="G48" s="71">
        <f t="shared" si="8"/>
        <v>7851.8518518518522</v>
      </c>
      <c r="H48" s="71">
        <f t="shared" si="9"/>
        <v>39259.259259259255</v>
      </c>
      <c r="I48" s="71">
        <f t="shared" si="10"/>
        <v>70666.666666666672</v>
      </c>
      <c r="J48" s="77"/>
      <c r="K48" s="8"/>
      <c r="L48" s="55"/>
      <c r="M48" s="63">
        <v>4</v>
      </c>
      <c r="N48" s="71">
        <f>SUM(F45:F48)</f>
        <v>58888.888888888883</v>
      </c>
      <c r="O48" s="71">
        <f>SUM(G45:G48)</f>
        <v>14722.222222222223</v>
      </c>
      <c r="P48" s="71">
        <f>SUM(H45:H48)</f>
        <v>103055.55555555556</v>
      </c>
      <c r="Q48" s="71">
        <f>SUM(I45:I48)</f>
        <v>282666.66666666669</v>
      </c>
      <c r="R48" s="77"/>
      <c r="S48" s="8"/>
      <c r="T48" s="32"/>
      <c r="U48" s="37"/>
      <c r="V48" s="37"/>
      <c r="W48" s="37"/>
      <c r="X48" s="37"/>
      <c r="Y48" s="37"/>
      <c r="Z48" s="37"/>
      <c r="AA48" s="38"/>
    </row>
    <row r="49" spans="4:27">
      <c r="D49" s="32"/>
      <c r="E49" s="63">
        <v>5</v>
      </c>
      <c r="F49" s="71">
        <f t="shared" si="7"/>
        <v>29444.444444444449</v>
      </c>
      <c r="G49" s="71">
        <f t="shared" si="8"/>
        <v>12268.51851851852</v>
      </c>
      <c r="H49" s="71">
        <f t="shared" si="9"/>
        <v>46620.37037037038</v>
      </c>
      <c r="I49" s="71">
        <f t="shared" si="10"/>
        <v>70666.666666666672</v>
      </c>
      <c r="J49" s="77"/>
      <c r="K49" s="8"/>
      <c r="L49" s="55"/>
      <c r="M49" s="63">
        <v>5</v>
      </c>
      <c r="N49" s="71">
        <f>SUM(F45:F49)</f>
        <v>88333.333333333328</v>
      </c>
      <c r="O49" s="71">
        <f>SUM(G45:G49)</f>
        <v>26990.740740740745</v>
      </c>
      <c r="P49" s="71">
        <f>SUM(H45:H49)</f>
        <v>149675.92592592596</v>
      </c>
      <c r="Q49" s="71">
        <f>SUM(I45:I49)</f>
        <v>353333.33333333337</v>
      </c>
      <c r="R49" s="77"/>
      <c r="S49" s="8"/>
      <c r="T49" s="32"/>
      <c r="U49" s="37"/>
      <c r="V49" s="37"/>
      <c r="W49" s="37"/>
      <c r="X49" s="37"/>
      <c r="Y49" s="37"/>
      <c r="Z49" s="37"/>
      <c r="AA49" s="38"/>
    </row>
    <row r="50" spans="4:27">
      <c r="D50" s="32"/>
      <c r="E50" s="63">
        <v>6</v>
      </c>
      <c r="F50" s="71">
        <f t="shared" si="7"/>
        <v>35333.333333333336</v>
      </c>
      <c r="G50" s="71">
        <f t="shared" si="8"/>
        <v>17666.666666666668</v>
      </c>
      <c r="H50" s="71">
        <f t="shared" si="9"/>
        <v>53000</v>
      </c>
      <c r="I50" s="71">
        <f t="shared" si="10"/>
        <v>70666.666666666672</v>
      </c>
      <c r="J50" s="77"/>
      <c r="K50" s="8"/>
      <c r="L50" s="55"/>
      <c r="M50" s="63">
        <v>6</v>
      </c>
      <c r="N50" s="71">
        <f>SUM(F45:F50)</f>
        <v>123666.66666666666</v>
      </c>
      <c r="O50" s="71">
        <f>SUM(G45:G50)</f>
        <v>44657.407407407416</v>
      </c>
      <c r="P50" s="71">
        <f>SUM(H45:H50)</f>
        <v>202675.92592592596</v>
      </c>
      <c r="Q50" s="71">
        <f>SUM(I45:I50)</f>
        <v>424000.00000000006</v>
      </c>
      <c r="R50" s="77"/>
      <c r="S50" s="8"/>
      <c r="T50" s="32"/>
      <c r="U50" s="37"/>
      <c r="V50" s="37"/>
      <c r="W50" s="37"/>
      <c r="X50" s="37"/>
      <c r="Y50" s="37"/>
      <c r="Z50" s="37"/>
      <c r="AA50" s="38"/>
    </row>
    <row r="51" spans="4:27">
      <c r="D51" s="32"/>
      <c r="E51" s="63">
        <v>7</v>
      </c>
      <c r="F51" s="71">
        <f t="shared" si="7"/>
        <v>41222.222222222226</v>
      </c>
      <c r="G51" s="71">
        <f t="shared" si="8"/>
        <v>24046.296296296303</v>
      </c>
      <c r="H51" s="71">
        <f t="shared" si="9"/>
        <v>58398.148148148153</v>
      </c>
      <c r="I51" s="71">
        <f t="shared" si="10"/>
        <v>70666.666666666672</v>
      </c>
      <c r="J51" s="77"/>
      <c r="K51" s="8"/>
      <c r="L51" s="55"/>
      <c r="M51" s="63">
        <v>7</v>
      </c>
      <c r="N51" s="71">
        <f>SUM(F45:F51)</f>
        <v>164888.88888888888</v>
      </c>
      <c r="O51" s="71">
        <f>SUM(G45:G51)</f>
        <v>68703.703703703723</v>
      </c>
      <c r="P51" s="71">
        <f>SUM(H45:H51)</f>
        <v>261074.0740740741</v>
      </c>
      <c r="Q51" s="71">
        <f>SUM(I45:I51)</f>
        <v>494666.66666666674</v>
      </c>
      <c r="R51" s="77"/>
      <c r="S51" s="8"/>
      <c r="T51" s="32"/>
      <c r="U51" s="37"/>
      <c r="V51" s="37"/>
      <c r="W51" s="37"/>
      <c r="X51" s="37"/>
      <c r="Y51" s="37"/>
      <c r="Z51" s="37"/>
      <c r="AA51" s="38"/>
    </row>
    <row r="52" spans="4:27">
      <c r="D52" s="32"/>
      <c r="E52" s="63">
        <v>8</v>
      </c>
      <c r="F52" s="71">
        <f t="shared" si="7"/>
        <v>47111.111111111109</v>
      </c>
      <c r="G52" s="71">
        <f t="shared" si="8"/>
        <v>31407.407407407409</v>
      </c>
      <c r="H52" s="71">
        <f t="shared" si="9"/>
        <v>62814.814814814818</v>
      </c>
      <c r="I52" s="71">
        <f t="shared" si="10"/>
        <v>70666.666666666672</v>
      </c>
      <c r="J52" s="77"/>
      <c r="K52" s="8"/>
      <c r="L52" s="55"/>
      <c r="M52" s="63">
        <v>8</v>
      </c>
      <c r="N52" s="71">
        <f>SUM(F45:F52)</f>
        <v>212000</v>
      </c>
      <c r="O52" s="71">
        <f>SUM(G45:G52)</f>
        <v>100111.11111111112</v>
      </c>
      <c r="P52" s="71">
        <f>SUM(H45:H52)</f>
        <v>323888.88888888893</v>
      </c>
      <c r="Q52" s="71">
        <f>SUM(I45:I52)</f>
        <v>565333.33333333337</v>
      </c>
      <c r="R52" s="77"/>
      <c r="S52" s="8"/>
      <c r="T52" s="32"/>
      <c r="U52" s="37"/>
      <c r="V52" s="37"/>
      <c r="W52" s="37"/>
      <c r="X52" s="37"/>
      <c r="Y52" s="37"/>
      <c r="Z52" s="37"/>
      <c r="AA52" s="38"/>
    </row>
    <row r="53" spans="4:27">
      <c r="D53" s="32"/>
      <c r="E53" s="63">
        <v>9</v>
      </c>
      <c r="F53" s="71">
        <f t="shared" si="7"/>
        <v>53000</v>
      </c>
      <c r="G53" s="71">
        <f t="shared" si="8"/>
        <v>39750</v>
      </c>
      <c r="H53" s="71">
        <f t="shared" si="9"/>
        <v>66250</v>
      </c>
      <c r="I53" s="71">
        <f t="shared" si="10"/>
        <v>70666.666666666672</v>
      </c>
      <c r="J53" s="77"/>
      <c r="K53" s="8"/>
      <c r="L53" s="55"/>
      <c r="M53" s="63">
        <v>9</v>
      </c>
      <c r="N53" s="71">
        <f>SUM(F45:F53)</f>
        <v>265000</v>
      </c>
      <c r="O53" s="71">
        <f>SUM(G45:G53)</f>
        <v>139861.11111111112</v>
      </c>
      <c r="P53" s="71">
        <f>SUM(H45:H53)</f>
        <v>390138.88888888893</v>
      </c>
      <c r="Q53" s="71">
        <f>SUM(I45:I53)</f>
        <v>636000</v>
      </c>
      <c r="R53" s="77"/>
      <c r="S53" s="8"/>
      <c r="T53" s="32"/>
      <c r="U53" s="37"/>
      <c r="V53" s="37"/>
      <c r="W53" s="37"/>
      <c r="X53" s="37"/>
      <c r="Y53" s="37"/>
      <c r="Z53" s="37"/>
      <c r="AA53" s="38"/>
    </row>
    <row r="54" spans="4:27">
      <c r="D54" s="32"/>
      <c r="E54" s="63">
        <v>10</v>
      </c>
      <c r="F54" s="71">
        <f t="shared" si="7"/>
        <v>58888.888888888898</v>
      </c>
      <c r="G54" s="71">
        <f t="shared" si="8"/>
        <v>49074.07407407408</v>
      </c>
      <c r="H54" s="71">
        <f t="shared" si="9"/>
        <v>68703.703703703708</v>
      </c>
      <c r="I54" s="71">
        <f t="shared" si="10"/>
        <v>70666.666666666672</v>
      </c>
      <c r="J54" s="77"/>
      <c r="K54" s="8"/>
      <c r="L54" s="55"/>
      <c r="M54" s="63">
        <v>10</v>
      </c>
      <c r="N54" s="71">
        <f>SUM(F45:F54)</f>
        <v>323888.88888888888</v>
      </c>
      <c r="O54" s="71">
        <f>SUM(G45:G54)</f>
        <v>188935.1851851852</v>
      </c>
      <c r="P54" s="71">
        <f>SUM(H45:H54)</f>
        <v>458842.59259259264</v>
      </c>
      <c r="Q54" s="71">
        <f>SUM(I45:I54)</f>
        <v>706666.66666666663</v>
      </c>
      <c r="R54" s="77"/>
      <c r="S54" s="8"/>
      <c r="T54" s="32"/>
      <c r="U54" s="37"/>
      <c r="V54" s="37"/>
      <c r="W54" s="37"/>
      <c r="X54" s="37"/>
      <c r="Y54" s="37"/>
      <c r="Z54" s="37"/>
      <c r="AA54" s="38"/>
    </row>
    <row r="55" spans="4:27">
      <c r="D55" s="32"/>
      <c r="E55" s="63">
        <v>11</v>
      </c>
      <c r="F55" s="71">
        <f t="shared" si="7"/>
        <v>64777.777777777781</v>
      </c>
      <c r="G55" s="71">
        <f t="shared" si="8"/>
        <v>59379.629629629628</v>
      </c>
      <c r="H55" s="71">
        <f t="shared" si="9"/>
        <v>70175.925925925927</v>
      </c>
      <c r="I55" s="71">
        <f t="shared" si="10"/>
        <v>70666.666666666672</v>
      </c>
      <c r="J55" s="77"/>
      <c r="K55" s="8"/>
      <c r="L55" s="55"/>
      <c r="M55" s="63">
        <v>11</v>
      </c>
      <c r="N55" s="71">
        <f>SUM(F45:F55)</f>
        <v>388666.66666666663</v>
      </c>
      <c r="O55" s="71">
        <f>SUM(G45:G55)</f>
        <v>248314.81481481483</v>
      </c>
      <c r="P55" s="71">
        <f>SUM(H45:H55)</f>
        <v>529018.51851851854</v>
      </c>
      <c r="Q55" s="71">
        <f>SUM(I45:I55)</f>
        <v>777333.33333333326</v>
      </c>
      <c r="R55" s="77"/>
      <c r="S55" s="8"/>
      <c r="T55" s="32"/>
      <c r="U55" s="37"/>
      <c r="V55" s="37"/>
      <c r="W55" s="37"/>
      <c r="X55" s="37"/>
      <c r="Y55" s="37"/>
      <c r="Z55" s="37"/>
      <c r="AA55" s="38"/>
    </row>
    <row r="56" spans="4:27">
      <c r="D56" s="32"/>
      <c r="E56" s="63">
        <v>12</v>
      </c>
      <c r="F56" s="71">
        <f t="shared" si="7"/>
        <v>70666.666666666672</v>
      </c>
      <c r="G56" s="71">
        <f t="shared" si="8"/>
        <v>70666.666666666672</v>
      </c>
      <c r="H56" s="71">
        <f t="shared" si="9"/>
        <v>70666.666666666672</v>
      </c>
      <c r="I56" s="71">
        <f t="shared" si="10"/>
        <v>70666.666666666672</v>
      </c>
      <c r="J56" s="77"/>
      <c r="K56" s="8"/>
      <c r="L56" s="32"/>
      <c r="M56" s="63">
        <v>12</v>
      </c>
      <c r="N56" s="71">
        <f>SUM(F45:F56)</f>
        <v>459333.33333333331</v>
      </c>
      <c r="O56" s="71">
        <f>SUM(G45:G56)</f>
        <v>318981.48148148152</v>
      </c>
      <c r="P56" s="71">
        <f>SUM(H45:H56)</f>
        <v>599685.18518518517</v>
      </c>
      <c r="Q56" s="71">
        <f>SUM(I45:I56)</f>
        <v>847999.99999999988</v>
      </c>
      <c r="R56" s="77"/>
      <c r="S56" s="8"/>
      <c r="T56" s="32"/>
      <c r="U56" s="37"/>
      <c r="V56" s="37"/>
      <c r="W56" s="37"/>
      <c r="X56" s="37"/>
      <c r="Y56" s="37"/>
      <c r="Z56" s="37"/>
      <c r="AA56" s="38"/>
    </row>
    <row r="57" spans="4:27">
      <c r="D57" s="32"/>
      <c r="E57" s="64" t="s">
        <v>2</v>
      </c>
      <c r="F57" s="72">
        <f>SUM(F45:F56)</f>
        <v>459333.33333333331</v>
      </c>
      <c r="G57" s="72">
        <f>SUM(G45:G56)</f>
        <v>318981.48148148152</v>
      </c>
      <c r="H57" s="72">
        <f>SUM(H45:H56)</f>
        <v>599685.18518518517</v>
      </c>
      <c r="I57" s="72">
        <f>SUM(I45:I56)</f>
        <v>847999.99999999988</v>
      </c>
      <c r="J57" s="77"/>
      <c r="K57" s="25"/>
      <c r="L57" s="36"/>
      <c r="M57" s="82"/>
      <c r="N57" s="82"/>
      <c r="O57" s="82"/>
      <c r="P57" s="82"/>
      <c r="Q57" s="82"/>
      <c r="R57" s="83"/>
      <c r="T57" s="36"/>
      <c r="U57" s="82"/>
      <c r="V57" s="82"/>
      <c r="W57" s="82"/>
      <c r="X57" s="82"/>
      <c r="Y57" s="82"/>
      <c r="Z57" s="82"/>
      <c r="AA57" s="83"/>
    </row>
    <row r="58" spans="4:27">
      <c r="D58" s="36"/>
      <c r="E58" s="82"/>
      <c r="F58" s="82"/>
      <c r="G58" s="82"/>
      <c r="H58" s="82"/>
      <c r="I58" s="82"/>
      <c r="J58" s="83"/>
    </row>
  </sheetData>
  <mergeCells count="4">
    <mergeCell ref="M10:Q10"/>
    <mergeCell ref="E10:I10"/>
    <mergeCell ref="E42:I42"/>
    <mergeCell ref="M42:Q42"/>
  </mergeCells>
  <dataValidations count="1">
    <dataValidation type="list" allowBlank="1" showInputMessage="1" showErrorMessage="1" sqref="F13 Q13">
      <formula1>List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2" orientation="landscape"/>
  <rowBreaks count="1" manualBreakCount="1">
    <brk id="33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Angela Wolff</cp:lastModifiedBy>
  <cp:lastPrinted>2015-04-24T13:23:06Z</cp:lastPrinted>
  <dcterms:created xsi:type="dcterms:W3CDTF">2015-04-24T11:27:50Z</dcterms:created>
  <dcterms:modified xsi:type="dcterms:W3CDTF">2015-04-26T16:28:20Z</dcterms:modified>
</cp:coreProperties>
</file>