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8780" windowHeight="11445"/>
  </bookViews>
  <sheets>
    <sheet name="INCOME" sheetId="1" r:id="rId1"/>
    <sheet name="EXPENDITURE" sheetId="2" r:id="rId2"/>
    <sheet name="POSITION" sheetId="3" r:id="rId3"/>
  </sheets>
  <externalReferences>
    <externalReference r:id="rId4"/>
  </externalReferences>
  <definedNames>
    <definedName name="_xlnm.Print_Area" localSheetId="1">EXPENDITURE!$A$1:$O$53</definedName>
    <definedName name="_xlnm.Print_Area" localSheetId="0">INCOME!$A$1:$L$50</definedName>
    <definedName name="_xlnm.Print_Area" localSheetId="2">POSITION!$A$1:$P$57</definedName>
  </definedNames>
  <calcPr calcId="144525"/>
</workbook>
</file>

<file path=xl/calcChain.xml><?xml version="1.0" encoding="utf-8"?>
<calcChain xmlns="http://schemas.openxmlformats.org/spreadsheetml/2006/main">
  <c r="C4" i="1" l="1"/>
  <c r="F5" i="1" s="1"/>
  <c r="C6" i="1" l="1"/>
  <c r="F14" i="1" s="1"/>
  <c r="D4" i="1"/>
  <c r="D16" i="1"/>
  <c r="C16" i="1" s="1"/>
  <c r="E5" i="1"/>
  <c r="C6" i="3"/>
  <c r="F5" i="3"/>
  <c r="D4" i="3"/>
  <c r="E5" i="3"/>
  <c r="E10" i="1" l="1"/>
  <c r="E12" i="1"/>
  <c r="E8" i="1"/>
  <c r="E11" i="1"/>
  <c r="E14" i="1"/>
  <c r="F7" i="1"/>
  <c r="F9" i="1"/>
  <c r="F13" i="1"/>
  <c r="F15" i="1"/>
  <c r="E7" i="1"/>
  <c r="E9" i="1"/>
  <c r="E13" i="1"/>
  <c r="E15" i="1"/>
  <c r="D6" i="1"/>
  <c r="F8" i="1"/>
  <c r="F10" i="1"/>
  <c r="F11" i="1"/>
  <c r="F12" i="1"/>
  <c r="E17" i="1"/>
  <c r="C18" i="1"/>
  <c r="F17" i="1"/>
  <c r="F22" i="3"/>
  <c r="F21" i="3"/>
  <c r="F20" i="3"/>
  <c r="D23" i="3"/>
  <c r="C23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E24" i="3" l="1"/>
  <c r="C25" i="3"/>
  <c r="F24" i="3"/>
  <c r="D18" i="1"/>
  <c r="E5" i="2"/>
  <c r="C6" i="2"/>
  <c r="F5" i="2"/>
  <c r="D4" i="2"/>
  <c r="D25" i="3" l="1"/>
  <c r="F18" i="2"/>
  <c r="F17" i="2"/>
  <c r="F16" i="2"/>
  <c r="F15" i="2"/>
  <c r="F14" i="2"/>
  <c r="F13" i="2"/>
  <c r="F12" i="2"/>
  <c r="F11" i="2"/>
  <c r="F10" i="2"/>
  <c r="F9" i="2"/>
  <c r="F8" i="2"/>
  <c r="F7" i="2"/>
  <c r="D6" i="2"/>
  <c r="D19" i="2"/>
  <c r="C19" i="2" s="1"/>
  <c r="E18" i="2"/>
  <c r="E17" i="2"/>
  <c r="E16" i="2"/>
  <c r="E15" i="2"/>
  <c r="E14" i="2"/>
  <c r="E13" i="2"/>
  <c r="E12" i="2"/>
  <c r="E11" i="2"/>
  <c r="E10" i="2"/>
  <c r="E9" i="2"/>
  <c r="E8" i="2"/>
  <c r="E7" i="2"/>
  <c r="G18" i="1"/>
  <c r="G12" i="1"/>
  <c r="G10" i="1"/>
  <c r="G16" i="1"/>
  <c r="G14" i="1"/>
  <c r="G11" i="1"/>
  <c r="G8" i="1"/>
  <c r="G4" i="1"/>
  <c r="G7" i="1"/>
  <c r="G13" i="1"/>
  <c r="G5" i="1"/>
  <c r="G6" i="1"/>
  <c r="G9" i="1"/>
  <c r="G15" i="1"/>
  <c r="G17" i="1"/>
  <c r="G24" i="3" l="1"/>
  <c r="G9" i="3"/>
  <c r="G20" i="3"/>
  <c r="G11" i="3"/>
  <c r="G19" i="3"/>
  <c r="G7" i="3"/>
  <c r="G14" i="3"/>
  <c r="G18" i="3"/>
  <c r="G21" i="3"/>
  <c r="G23" i="3"/>
  <c r="G6" i="3"/>
  <c r="G10" i="3"/>
  <c r="G13" i="3"/>
  <c r="G17" i="3"/>
  <c r="G25" i="3"/>
  <c r="G4" i="3"/>
  <c r="G12" i="3"/>
  <c r="G16" i="3"/>
  <c r="G22" i="3"/>
  <c r="G5" i="3"/>
  <c r="G8" i="3"/>
  <c r="G15" i="3"/>
  <c r="E20" i="2"/>
  <c r="C21" i="2"/>
  <c r="F20" i="2"/>
  <c r="D21" i="2" l="1"/>
  <c r="G20" i="2" l="1"/>
  <c r="G8" i="2"/>
  <c r="G11" i="2"/>
  <c r="G14" i="2"/>
  <c r="G18" i="2"/>
  <c r="G19" i="2"/>
  <c r="G21" i="2"/>
  <c r="G6" i="2"/>
  <c r="G9" i="2"/>
  <c r="G12" i="2"/>
  <c r="G16" i="2"/>
  <c r="G4" i="2"/>
  <c r="G7" i="2"/>
  <c r="G10" i="2"/>
  <c r="G13" i="2"/>
  <c r="G17" i="2"/>
  <c r="G5" i="2"/>
  <c r="G15" i="2"/>
</calcChain>
</file>

<file path=xl/sharedStrings.xml><?xml version="1.0" encoding="utf-8"?>
<sst xmlns="http://schemas.openxmlformats.org/spreadsheetml/2006/main" count="73" uniqueCount="38">
  <si>
    <t>INCOME BRIDGE 14/15 - 15/16</t>
  </si>
  <si>
    <t>AMOUNT</t>
  </si>
  <si>
    <t>END POINT</t>
  </si>
  <si>
    <t>BEFORE</t>
  </si>
  <si>
    <t>AFTER</t>
  </si>
  <si>
    <t>Y VALUES</t>
  </si>
  <si>
    <t>14/15 INCOME</t>
  </si>
  <si>
    <t>14/15 DONATED ASSETS ADJ</t>
  </si>
  <si>
    <t>14/15 INCOME (ADJ)</t>
  </si>
  <si>
    <t>NR INCOME</t>
  </si>
  <si>
    <t>OTHER</t>
  </si>
  <si>
    <t>CCG DEMAND MANAGEMENT</t>
  </si>
  <si>
    <t>CCG REINVESTMENT</t>
  </si>
  <si>
    <t>TARIFF DEFLATOR</t>
  </si>
  <si>
    <t>NETA 50%</t>
  </si>
  <si>
    <t>CONTRACT NEGOTIATION</t>
  </si>
  <si>
    <t>GROWTH</t>
  </si>
  <si>
    <t>15/16 INCOME (ADJ)</t>
  </si>
  <si>
    <t>15/16 DONATED ASSETS ADJ</t>
  </si>
  <si>
    <t>15/16 INCOME</t>
  </si>
  <si>
    <t>EXPENDITURE BRIDGE 14/15 - 15/16</t>
  </si>
  <si>
    <t>14/15 EXPENDITURE</t>
  </si>
  <si>
    <t>14/15 EXPENDITURE (ADJ)</t>
  </si>
  <si>
    <t>NR EXPENDITURE</t>
  </si>
  <si>
    <t>QIPP</t>
  </si>
  <si>
    <t>COST INFLATION</t>
  </si>
  <si>
    <t>15/16 EXPENDITURE (ADJ)</t>
  </si>
  <si>
    <t>15/16 EXPENDITURE</t>
  </si>
  <si>
    <t>SURPLUS / DEFICIT BRIDGE 14/15 - 15/16</t>
  </si>
  <si>
    <t>14/15 DEFICIT</t>
  </si>
  <si>
    <t>14/15 DEFICIT (ADJ)</t>
  </si>
  <si>
    <t>15/16 POSITION (ADJ)</t>
  </si>
  <si>
    <t>15/16 POSITION</t>
  </si>
  <si>
    <t>COST PRESSURE - 1</t>
  </si>
  <si>
    <t>COST PRESSURE - 2</t>
  </si>
  <si>
    <t>COST PRESSURE - 3</t>
  </si>
  <si>
    <t>COST PRESSURE - 4</t>
  </si>
  <si>
    <t>SERVICE DEVELOPMENTS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</si>
</sst>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;[Red]\(#,##0.0,\)"/>
    <numFmt numFmtId="165" formatCode="#,##0.00,;[Red]\(#,##0.00,\)"/>
    <numFmt numFmtId="167" formatCode="#,##0;\(#,##0\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8.8000000000000007"/>
      <color theme="1"/>
      <name val="Verdana"/>
      <family val="2"/>
    </font>
    <font>
      <sz val="8.8000000000000007"/>
      <color rgb="FFFF0000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7" fontId="8" fillId="3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0" fillId="0" borderId="0" xfId="0" quotePrefix="1"/>
    <xf numFmtId="0" fontId="0" fillId="0" borderId="3" xfId="0" applyBorder="1"/>
    <xf numFmtId="0" fontId="6" fillId="0" borderId="0" xfId="0" applyFont="1" applyFill="1" applyBorder="1" applyAlignment="1">
      <alignment horizontal="left"/>
    </xf>
    <xf numFmtId="0" fontId="7" fillId="0" borderId="0" xfId="1"/>
    <xf numFmtId="0" fontId="5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 wrapText="1"/>
    </xf>
    <xf numFmtId="164" fontId="0" fillId="0" borderId="0" xfId="0" applyNumberFormat="1"/>
  </cellXfs>
  <cellStyles count="3">
    <cellStyle name="Hyperlink" xfId="1" builtinId="8"/>
    <cellStyle name="Normal" xfId="0" builtinId="0"/>
    <cellStyle name="Tit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800"/>
              <a:t>2014/15 to 2015/16 Income Bridge</a:t>
            </a:r>
          </a:p>
        </c:rich>
      </c:tx>
      <c:layout>
        <c:manualLayout>
          <c:xMode val="edge"/>
          <c:yMode val="edge"/>
          <c:x val="0.27259776211964759"/>
          <c:y val="5.80545799251572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94241927952122E-2"/>
          <c:y val="0.11156223453904235"/>
          <c:w val="0.90570623348737833"/>
          <c:h val="0.51046312207716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INCOME!$D$3</c:f>
              <c:strCache>
                <c:ptCount val="1"/>
                <c:pt idx="0">
                  <c:v>END POINT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INCOME!$B$4:$B$18</c:f>
              <c:strCache>
                <c:ptCount val="15"/>
                <c:pt idx="0">
                  <c:v>14/15 INCOME</c:v>
                </c:pt>
                <c:pt idx="1">
                  <c:v>14/15 DONATED ASSETS ADJ</c:v>
                </c:pt>
                <c:pt idx="2">
                  <c:v>14/15 INCOME (ADJ)</c:v>
                </c:pt>
                <c:pt idx="3">
                  <c:v>NR INCOME</c:v>
                </c:pt>
                <c:pt idx="4">
                  <c:v>OTHER</c:v>
                </c:pt>
                <c:pt idx="5">
                  <c:v>CCG DEMAND MANAGEMENT</c:v>
                </c:pt>
                <c:pt idx="6">
                  <c:v>CCG REINVESTMENT</c:v>
                </c:pt>
                <c:pt idx="7">
                  <c:v>SERVICE DEVELOPMENTS</c:v>
                </c:pt>
                <c:pt idx="8">
                  <c:v>TARIFF DEFLATOR</c:v>
                </c:pt>
                <c:pt idx="9">
                  <c:v>NETA 50%</c:v>
                </c:pt>
                <c:pt idx="10">
                  <c:v>CONTRACT NEGOTIATION</c:v>
                </c:pt>
                <c:pt idx="11">
                  <c:v>GROWTH</c:v>
                </c:pt>
                <c:pt idx="12">
                  <c:v>15/16 INCOME (ADJ)</c:v>
                </c:pt>
                <c:pt idx="13">
                  <c:v>15/16 DONATED ASSETS ADJ</c:v>
                </c:pt>
                <c:pt idx="14">
                  <c:v>15/16 INCOME</c:v>
                </c:pt>
              </c:strCache>
            </c:strRef>
          </c:cat>
          <c:val>
            <c:numRef>
              <c:f>INCOME!$D$4:$D$18</c:f>
              <c:numCache>
                <c:formatCode>#,##0.0,;[Red]\(#,##0.0,\)</c:formatCode>
                <c:ptCount val="15"/>
                <c:pt idx="0">
                  <c:v>207000</c:v>
                </c:pt>
                <c:pt idx="2">
                  <c:v>206000</c:v>
                </c:pt>
                <c:pt idx="12">
                  <c:v>210353</c:v>
                </c:pt>
                <c:pt idx="14">
                  <c:v>210653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7980288"/>
        <c:axId val="727986560"/>
      </c:barChart>
      <c:lineChart>
        <c:grouping val="standard"/>
        <c:varyColors val="0"/>
        <c:ser>
          <c:idx val="1"/>
          <c:order val="1"/>
          <c:tx>
            <c:strRef>
              <c:f>INCOME!$E$3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INCOME!$E$4:$E$17</c:f>
              <c:numCache>
                <c:formatCode>#,##0.0,;[Red]\(#,##0.0,\)</c:formatCode>
                <c:ptCount val="14"/>
                <c:pt idx="1">
                  <c:v>207000</c:v>
                </c:pt>
                <c:pt idx="3">
                  <c:v>206000</c:v>
                </c:pt>
                <c:pt idx="4">
                  <c:v>203000</c:v>
                </c:pt>
                <c:pt idx="5">
                  <c:v>203600</c:v>
                </c:pt>
                <c:pt idx="6">
                  <c:v>197585</c:v>
                </c:pt>
                <c:pt idx="7">
                  <c:v>202353</c:v>
                </c:pt>
                <c:pt idx="8">
                  <c:v>202953</c:v>
                </c:pt>
                <c:pt idx="9">
                  <c:v>199953</c:v>
                </c:pt>
                <c:pt idx="10">
                  <c:v>201153</c:v>
                </c:pt>
                <c:pt idx="11">
                  <c:v>203153</c:v>
                </c:pt>
                <c:pt idx="13">
                  <c:v>210353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INCOME!$F$3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INCOME!$F$4:$F$17</c:f>
              <c:numCache>
                <c:formatCode>#,##0.0,;[Red]\(#,##0.0,\)</c:formatCode>
                <c:ptCount val="14"/>
                <c:pt idx="1">
                  <c:v>206000</c:v>
                </c:pt>
                <c:pt idx="3">
                  <c:v>203000</c:v>
                </c:pt>
                <c:pt idx="4">
                  <c:v>203600</c:v>
                </c:pt>
                <c:pt idx="5">
                  <c:v>197585</c:v>
                </c:pt>
                <c:pt idx="6">
                  <c:v>202353</c:v>
                </c:pt>
                <c:pt idx="7">
                  <c:v>202953</c:v>
                </c:pt>
                <c:pt idx="8">
                  <c:v>199953</c:v>
                </c:pt>
                <c:pt idx="9">
                  <c:v>201153</c:v>
                </c:pt>
                <c:pt idx="10">
                  <c:v>203153</c:v>
                </c:pt>
                <c:pt idx="11">
                  <c:v>210353</c:v>
                </c:pt>
                <c:pt idx="13">
                  <c:v>210653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marker val="1"/>
        <c:smooth val="0"/>
        <c:axId val="727980288"/>
        <c:axId val="727986560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numFmt formatCode="#,##0.0;[Red]\-#,##0.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INCOME!$G$4:$G$18</c:f>
              <c:numCache>
                <c:formatCode>#,##0.0,;[Red]\(#,##0.0,\)</c:formatCode>
                <c:ptCount val="15"/>
                <c:pt idx="0">
                  <c:v>210653</c:v>
                </c:pt>
                <c:pt idx="1">
                  <c:v>210653</c:v>
                </c:pt>
                <c:pt idx="2">
                  <c:v>210653</c:v>
                </c:pt>
                <c:pt idx="3">
                  <c:v>210653</c:v>
                </c:pt>
                <c:pt idx="4">
                  <c:v>210653</c:v>
                </c:pt>
                <c:pt idx="5">
                  <c:v>210653</c:v>
                </c:pt>
                <c:pt idx="6">
                  <c:v>210653</c:v>
                </c:pt>
                <c:pt idx="7">
                  <c:v>210653</c:v>
                </c:pt>
                <c:pt idx="8">
                  <c:v>210653</c:v>
                </c:pt>
                <c:pt idx="9">
                  <c:v>210653</c:v>
                </c:pt>
                <c:pt idx="10">
                  <c:v>210653</c:v>
                </c:pt>
                <c:pt idx="11">
                  <c:v>210653</c:v>
                </c:pt>
                <c:pt idx="12">
                  <c:v>210653</c:v>
                </c:pt>
                <c:pt idx="13">
                  <c:v>210653</c:v>
                </c:pt>
                <c:pt idx="14">
                  <c:v>210653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990656"/>
        <c:axId val="727988480"/>
      </c:lineChart>
      <c:catAx>
        <c:axId val="7279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Income</a:t>
                </a:r>
                <a:r>
                  <a:rPr lang="en-GB" sz="1400" baseline="0"/>
                  <a:t> Category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9.9228083760776568E-3"/>
              <c:y val="0.9195915087161336"/>
            </c:manualLayout>
          </c:layout>
          <c:overlay val="0"/>
        </c:title>
        <c:majorTickMark val="out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727986560"/>
        <c:crosses val="autoZero"/>
        <c:auto val="1"/>
        <c:lblAlgn val="ctr"/>
        <c:lblOffset val="100"/>
        <c:noMultiLvlLbl val="0"/>
      </c:catAx>
      <c:valAx>
        <c:axId val="727986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£m's</a:t>
                </a:r>
              </a:p>
            </c:rich>
          </c:tx>
          <c:layout/>
          <c:overlay val="0"/>
        </c:title>
        <c:numFmt formatCode="#,##0.0,;[Red]\(#,##0.0,\)" sourceLinked="1"/>
        <c:majorTickMark val="out"/>
        <c:minorTickMark val="none"/>
        <c:tickLblPos val="nextTo"/>
        <c:crossAx val="727980288"/>
        <c:crosses val="autoZero"/>
        <c:crossBetween val="between"/>
      </c:valAx>
      <c:valAx>
        <c:axId val="727988480"/>
        <c:scaling>
          <c:orientation val="minMax"/>
        </c:scaling>
        <c:delete val="0"/>
        <c:axPos val="r"/>
        <c:numFmt formatCode="#,##0.0,;[Red]\(#,##0.0,\)" sourceLinked="1"/>
        <c:majorTickMark val="none"/>
        <c:minorTickMark val="none"/>
        <c:tickLblPos val="none"/>
        <c:spPr>
          <a:ln>
            <a:noFill/>
          </a:ln>
        </c:spPr>
        <c:crossAx val="727990656"/>
        <c:crosses val="max"/>
        <c:crossBetween val="between"/>
        <c:dispUnits>
          <c:builtInUnit val="thousands"/>
        </c:dispUnits>
      </c:valAx>
      <c:catAx>
        <c:axId val="727990656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72798848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2014/15 to 2015/16 Expenditure Bridge</a:t>
            </a:r>
          </a:p>
        </c:rich>
      </c:tx>
      <c:layout>
        <c:manualLayout>
          <c:xMode val="edge"/>
          <c:yMode val="edge"/>
          <c:x val="0.30710378573288843"/>
          <c:y val="2.21585768959323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934441482346979E-2"/>
          <c:y val="0.11156223453904235"/>
          <c:w val="0.91766619100660229"/>
          <c:h val="0.54548496562990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EXPENDITURE!$D$3</c:f>
              <c:strCache>
                <c:ptCount val="1"/>
                <c:pt idx="0">
                  <c:v>END POINT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214.8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214.6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EXPENDITURE!$B$4:$B$21</c:f>
              <c:strCache>
                <c:ptCount val="18"/>
                <c:pt idx="0">
                  <c:v>14/15 EXPENDITURE</c:v>
                </c:pt>
                <c:pt idx="1">
                  <c:v>14/15 DONATED ASSETS ADJ</c:v>
                </c:pt>
                <c:pt idx="2">
                  <c:v>14/15 EXPENDITURE (ADJ)</c:v>
                </c:pt>
                <c:pt idx="3">
                  <c:v>NR EXPENDITURE</c:v>
                </c:pt>
                <c:pt idx="4">
                  <c:v>OTHER</c:v>
                </c:pt>
                <c:pt idx="5">
                  <c:v>QIPP</c:v>
                </c:pt>
                <c:pt idx="6">
                  <c:v>CCG DEMAND MANAGEMENT</c:v>
                </c:pt>
                <c:pt idx="7">
                  <c:v>CCG REINVESTMENT</c:v>
                </c:pt>
                <c:pt idx="8">
                  <c:v>SERVICE DEVELOPMENTS</c:v>
                </c:pt>
                <c:pt idx="9">
                  <c:v>COST PRESSURE - 1</c:v>
                </c:pt>
                <c:pt idx="10">
                  <c:v>COST PRESSURE - 2</c:v>
                </c:pt>
                <c:pt idx="11">
                  <c:v>COST PRESSURE - 3</c:v>
                </c:pt>
                <c:pt idx="12">
                  <c:v>COST PRESSURE - 4</c:v>
                </c:pt>
                <c:pt idx="13">
                  <c:v>COST INFLATION</c:v>
                </c:pt>
                <c:pt idx="14">
                  <c:v>GROWTH</c:v>
                </c:pt>
                <c:pt idx="15">
                  <c:v>15/16 EXPENDITURE (ADJ)</c:v>
                </c:pt>
                <c:pt idx="16">
                  <c:v>15/16 DONATED ASSETS ADJ</c:v>
                </c:pt>
                <c:pt idx="17">
                  <c:v>15/16 EXPENDITURE</c:v>
                </c:pt>
              </c:strCache>
            </c:strRef>
          </c:cat>
          <c:val>
            <c:numRef>
              <c:f>EXPENDITURE!$D$4:$D$21</c:f>
              <c:numCache>
                <c:formatCode>#,##0.0,;[Red]\(#,##0.0,\)</c:formatCode>
                <c:ptCount val="18"/>
                <c:pt idx="0">
                  <c:v>220000</c:v>
                </c:pt>
                <c:pt idx="2">
                  <c:v>219800</c:v>
                </c:pt>
                <c:pt idx="15">
                  <c:v>214757.8</c:v>
                </c:pt>
                <c:pt idx="17">
                  <c:v>214557.8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606775168"/>
        <c:axId val="724787200"/>
      </c:barChart>
      <c:lineChart>
        <c:grouping val="standard"/>
        <c:varyColors val="0"/>
        <c:ser>
          <c:idx val="1"/>
          <c:order val="1"/>
          <c:tx>
            <c:strRef>
              <c:f>EXPENDITURE!$E$3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EXPENDITURE!$E$4:$E$20</c:f>
              <c:numCache>
                <c:formatCode>#,##0.0,;[Red]\(#,##0.0,\)</c:formatCode>
                <c:ptCount val="17"/>
                <c:pt idx="1">
                  <c:v>220000</c:v>
                </c:pt>
                <c:pt idx="3">
                  <c:v>219800</c:v>
                </c:pt>
                <c:pt idx="4">
                  <c:v>216800</c:v>
                </c:pt>
                <c:pt idx="5">
                  <c:v>216357</c:v>
                </c:pt>
                <c:pt idx="6">
                  <c:v>208357</c:v>
                </c:pt>
                <c:pt idx="7">
                  <c:v>206357</c:v>
                </c:pt>
                <c:pt idx="8">
                  <c:v>206357.8</c:v>
                </c:pt>
                <c:pt idx="9">
                  <c:v>206557.8</c:v>
                </c:pt>
                <c:pt idx="10">
                  <c:v>206857.8</c:v>
                </c:pt>
                <c:pt idx="11">
                  <c:v>207257.8</c:v>
                </c:pt>
                <c:pt idx="12">
                  <c:v>207557.8</c:v>
                </c:pt>
                <c:pt idx="13">
                  <c:v>208057.8</c:v>
                </c:pt>
                <c:pt idx="14">
                  <c:v>210057.8</c:v>
                </c:pt>
                <c:pt idx="16">
                  <c:v>214757.8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EXPENDITURE!$F$3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EXPENDITURE!$F$4:$F$20</c:f>
              <c:numCache>
                <c:formatCode>#,##0.0,;[Red]\(#,##0.0,\)</c:formatCode>
                <c:ptCount val="17"/>
                <c:pt idx="1">
                  <c:v>219800</c:v>
                </c:pt>
                <c:pt idx="3">
                  <c:v>216800</c:v>
                </c:pt>
                <c:pt idx="4">
                  <c:v>216357</c:v>
                </c:pt>
                <c:pt idx="5">
                  <c:v>208357</c:v>
                </c:pt>
                <c:pt idx="6">
                  <c:v>206357</c:v>
                </c:pt>
                <c:pt idx="7">
                  <c:v>206357.8</c:v>
                </c:pt>
                <c:pt idx="8">
                  <c:v>206557.8</c:v>
                </c:pt>
                <c:pt idx="9">
                  <c:v>206857.8</c:v>
                </c:pt>
                <c:pt idx="10">
                  <c:v>207257.8</c:v>
                </c:pt>
                <c:pt idx="11">
                  <c:v>207557.8</c:v>
                </c:pt>
                <c:pt idx="12">
                  <c:v>208057.8</c:v>
                </c:pt>
                <c:pt idx="13">
                  <c:v>210057.8</c:v>
                </c:pt>
                <c:pt idx="14">
                  <c:v>214757.8</c:v>
                </c:pt>
                <c:pt idx="16">
                  <c:v>214557.8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rgbClr val="FF0000"/>
              </a:solidFill>
            </c:spPr>
          </c:upBars>
          <c:downBars>
            <c:spPr>
              <a:solidFill>
                <a:srgbClr val="92D050"/>
              </a:solidFill>
            </c:spPr>
          </c:downBars>
        </c:upDownBars>
        <c:marker val="1"/>
        <c:smooth val="0"/>
        <c:axId val="606775168"/>
        <c:axId val="724787200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 sz="1100">
                        <a:solidFill>
                          <a:sysClr val="windowText" lastClr="000000"/>
                        </a:solidFill>
                      </a:rPr>
                      <a:t>266.3</a:t>
                    </a:r>
                    <a:endParaRPr lang="en-GB">
                      <a:solidFill>
                        <a:schemeClr val="accent1"/>
                      </a:solidFill>
                    </a:endParaRP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numFmt formatCode="#,##0.0;[Red]\-#,##0.0" sourceLinked="0"/>
            <c:spPr>
              <a:noFill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EXPENDITURE!$G$4:$G$21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220000</c:v>
                </c:pt>
                <c:pt idx="2">
                  <c:v>220000</c:v>
                </c:pt>
                <c:pt idx="3">
                  <c:v>220000</c:v>
                </c:pt>
                <c:pt idx="4">
                  <c:v>220000</c:v>
                </c:pt>
                <c:pt idx="5">
                  <c:v>220000</c:v>
                </c:pt>
                <c:pt idx="6">
                  <c:v>220000</c:v>
                </c:pt>
                <c:pt idx="7">
                  <c:v>220000</c:v>
                </c:pt>
                <c:pt idx="8">
                  <c:v>220000</c:v>
                </c:pt>
                <c:pt idx="9">
                  <c:v>220000</c:v>
                </c:pt>
                <c:pt idx="10">
                  <c:v>220000</c:v>
                </c:pt>
                <c:pt idx="11">
                  <c:v>220000</c:v>
                </c:pt>
                <c:pt idx="12">
                  <c:v>220000</c:v>
                </c:pt>
                <c:pt idx="13">
                  <c:v>220000</c:v>
                </c:pt>
                <c:pt idx="14">
                  <c:v>220000</c:v>
                </c:pt>
                <c:pt idx="15">
                  <c:v>220000</c:v>
                </c:pt>
                <c:pt idx="16">
                  <c:v>220000</c:v>
                </c:pt>
                <c:pt idx="17">
                  <c:v>220000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90656"/>
        <c:axId val="724789120"/>
      </c:lineChart>
      <c:catAx>
        <c:axId val="6067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Expenditure Category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264761706470554E-2"/>
              <c:y val="0.94592395741254764"/>
            </c:manualLayout>
          </c:layout>
          <c:overlay val="0"/>
        </c:title>
        <c:majorTickMark val="out"/>
        <c:minorTickMark val="none"/>
        <c:tickLblPos val="low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724787200"/>
        <c:crosses val="autoZero"/>
        <c:auto val="1"/>
        <c:lblAlgn val="ctr"/>
        <c:lblOffset val="100"/>
        <c:noMultiLvlLbl val="0"/>
      </c:catAx>
      <c:valAx>
        <c:axId val="724787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£m's</a:t>
                </a:r>
              </a:p>
            </c:rich>
          </c:tx>
          <c:layout/>
          <c:overlay val="0"/>
        </c:title>
        <c:numFmt formatCode="#,##0.0,;[Red]\(#,##0.0,\)" sourceLinked="1"/>
        <c:majorTickMark val="out"/>
        <c:minorTickMark val="none"/>
        <c:tickLblPos val="nextTo"/>
        <c:crossAx val="606775168"/>
        <c:crosses val="autoZero"/>
        <c:crossBetween val="between"/>
      </c:valAx>
      <c:valAx>
        <c:axId val="724789120"/>
        <c:scaling>
          <c:orientation val="minMax"/>
        </c:scaling>
        <c:delete val="0"/>
        <c:axPos val="r"/>
        <c:numFmt formatCode="#,##0.0,;[Red]\(#,##0.0,\)" sourceLinked="1"/>
        <c:majorTickMark val="none"/>
        <c:minorTickMark val="none"/>
        <c:tickLblPos val="none"/>
        <c:spPr>
          <a:ln>
            <a:noFill/>
          </a:ln>
        </c:spPr>
        <c:crossAx val="724790656"/>
        <c:crosses val="max"/>
        <c:crossBetween val="between"/>
      </c:valAx>
      <c:catAx>
        <c:axId val="724790656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72478912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2014/15 to 2015/16 Position Bridge</a:t>
            </a:r>
          </a:p>
        </c:rich>
      </c:tx>
      <c:layout>
        <c:manualLayout>
          <c:xMode val="edge"/>
          <c:yMode val="edge"/>
          <c:x val="0.37714505032002638"/>
          <c:y val="6.5933810444922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132820164865177E-2"/>
          <c:y val="3.8052115248508503E-2"/>
          <c:w val="0.90768415906127764"/>
          <c:h val="0.65944092146619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POSITION!$D$3</c:f>
              <c:strCache>
                <c:ptCount val="1"/>
                <c:pt idx="0">
                  <c:v>END POINT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POSITION!$B$4:$B$25</c:f>
              <c:strCache>
                <c:ptCount val="22"/>
                <c:pt idx="0">
                  <c:v>14/15 DEFICIT</c:v>
                </c:pt>
                <c:pt idx="1">
                  <c:v>14/15 DONATED ASSETS ADJ</c:v>
                </c:pt>
                <c:pt idx="2">
                  <c:v>14/15 DEFICIT (ADJ)</c:v>
                </c:pt>
                <c:pt idx="3">
                  <c:v>NR INCOME</c:v>
                </c:pt>
                <c:pt idx="4">
                  <c:v>OTHER</c:v>
                </c:pt>
                <c:pt idx="5">
                  <c:v>GROWTH</c:v>
                </c:pt>
                <c:pt idx="6">
                  <c:v>NR EXPENDITURE</c:v>
                </c:pt>
                <c:pt idx="7">
                  <c:v>CCG DEMAND MANAGEMENT</c:v>
                </c:pt>
                <c:pt idx="8">
                  <c:v>CCG REINVESTMENT</c:v>
                </c:pt>
                <c:pt idx="9">
                  <c:v>NETA 50%</c:v>
                </c:pt>
                <c:pt idx="10">
                  <c:v>CONTRACT NEGOTIATION</c:v>
                </c:pt>
                <c:pt idx="11">
                  <c:v>COST PRESSURE - 1</c:v>
                </c:pt>
                <c:pt idx="12">
                  <c:v>COST PRESSURE - 2</c:v>
                </c:pt>
                <c:pt idx="13">
                  <c:v>COST PRESSURE - 3</c:v>
                </c:pt>
                <c:pt idx="14">
                  <c:v>COST PRESSURE - 4</c:v>
                </c:pt>
                <c:pt idx="15">
                  <c:v>TARIFF DEFLATOR</c:v>
                </c:pt>
                <c:pt idx="16">
                  <c:v>COST INFLATION</c:v>
                </c:pt>
                <c:pt idx="17">
                  <c:v>SERVICE DEVELOPMENTS</c:v>
                </c:pt>
                <c:pt idx="18">
                  <c:v>QIPP</c:v>
                </c:pt>
                <c:pt idx="19">
                  <c:v>15/16 POSITION (ADJ)</c:v>
                </c:pt>
                <c:pt idx="20">
                  <c:v>15/16 DONATED ASSETS ADJ</c:v>
                </c:pt>
                <c:pt idx="21">
                  <c:v>15/16 POSITION</c:v>
                </c:pt>
              </c:strCache>
            </c:strRef>
          </c:cat>
          <c:val>
            <c:numRef>
              <c:f>POSITION!$D$4:$D$25</c:f>
              <c:numCache>
                <c:formatCode>#,##0.00,;[Red]\(#,##0.00,\)</c:formatCode>
                <c:ptCount val="22"/>
                <c:pt idx="0">
                  <c:v>-13000</c:v>
                </c:pt>
                <c:pt idx="2">
                  <c:v>-13800</c:v>
                </c:pt>
                <c:pt idx="19">
                  <c:v>-10200</c:v>
                </c:pt>
                <c:pt idx="21">
                  <c:v>-10600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8074880"/>
        <c:axId val="728089344"/>
      </c:barChart>
      <c:lineChart>
        <c:grouping val="standard"/>
        <c:varyColors val="0"/>
        <c:ser>
          <c:idx val="1"/>
          <c:order val="1"/>
          <c:tx>
            <c:strRef>
              <c:f>POSITION!$E$3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POSITION!$E$4:$E$25</c:f>
              <c:numCache>
                <c:formatCode>#,##0.0,;[Red]\(#,##0.0,\)</c:formatCode>
                <c:ptCount val="22"/>
                <c:pt idx="1">
                  <c:v>-13000</c:v>
                </c:pt>
                <c:pt idx="3">
                  <c:v>-13800</c:v>
                </c:pt>
                <c:pt idx="4">
                  <c:v>-16800</c:v>
                </c:pt>
                <c:pt idx="5">
                  <c:v>-16600</c:v>
                </c:pt>
                <c:pt idx="6">
                  <c:v>-14100</c:v>
                </c:pt>
                <c:pt idx="7">
                  <c:v>-13800</c:v>
                </c:pt>
                <c:pt idx="8">
                  <c:v>-15800</c:v>
                </c:pt>
                <c:pt idx="9">
                  <c:v>-14900</c:v>
                </c:pt>
                <c:pt idx="10">
                  <c:v>-14400</c:v>
                </c:pt>
                <c:pt idx="11">
                  <c:v>-13900</c:v>
                </c:pt>
                <c:pt idx="12">
                  <c:v>-14200</c:v>
                </c:pt>
                <c:pt idx="13">
                  <c:v>-14600</c:v>
                </c:pt>
                <c:pt idx="14">
                  <c:v>-14900</c:v>
                </c:pt>
                <c:pt idx="15">
                  <c:v>-15400</c:v>
                </c:pt>
                <c:pt idx="16">
                  <c:v>-16600</c:v>
                </c:pt>
                <c:pt idx="17">
                  <c:v>-18600</c:v>
                </c:pt>
                <c:pt idx="18">
                  <c:v>-18200</c:v>
                </c:pt>
                <c:pt idx="20">
                  <c:v>-10200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POSITION!$F$3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POSITION!$F$4:$F$25</c:f>
              <c:numCache>
                <c:formatCode>#,##0.0,;[Red]\(#,##0.0,\)</c:formatCode>
                <c:ptCount val="22"/>
                <c:pt idx="1">
                  <c:v>-13800</c:v>
                </c:pt>
                <c:pt idx="3">
                  <c:v>-16800</c:v>
                </c:pt>
                <c:pt idx="4">
                  <c:v>-16600</c:v>
                </c:pt>
                <c:pt idx="5">
                  <c:v>-14100</c:v>
                </c:pt>
                <c:pt idx="6">
                  <c:v>-13800</c:v>
                </c:pt>
                <c:pt idx="7">
                  <c:v>-15800</c:v>
                </c:pt>
                <c:pt idx="8">
                  <c:v>-14900</c:v>
                </c:pt>
                <c:pt idx="9">
                  <c:v>-14400</c:v>
                </c:pt>
                <c:pt idx="10">
                  <c:v>-13900</c:v>
                </c:pt>
                <c:pt idx="11">
                  <c:v>-14200</c:v>
                </c:pt>
                <c:pt idx="12">
                  <c:v>-14600</c:v>
                </c:pt>
                <c:pt idx="13">
                  <c:v>-14900</c:v>
                </c:pt>
                <c:pt idx="14">
                  <c:v>-15400</c:v>
                </c:pt>
                <c:pt idx="15">
                  <c:v>-16600</c:v>
                </c:pt>
                <c:pt idx="16">
                  <c:v>-18600</c:v>
                </c:pt>
                <c:pt idx="17">
                  <c:v>-18200</c:v>
                </c:pt>
                <c:pt idx="18">
                  <c:v>-10200</c:v>
                </c:pt>
                <c:pt idx="20">
                  <c:v>-10600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marker val="1"/>
        <c:smooth val="0"/>
        <c:axId val="728074880"/>
        <c:axId val="728089344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numFmt formatCode="#,##0.0;[Red]\-#,##0.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POSITION!$G$4:$G$25</c:f>
              <c:numCache>
                <c:formatCode>#,##0.0,;[Red]\(#,##0.0,\)</c:formatCode>
                <c:ptCount val="22"/>
                <c:pt idx="0">
                  <c:v>-13800</c:v>
                </c:pt>
                <c:pt idx="1">
                  <c:v>-13800</c:v>
                </c:pt>
                <c:pt idx="2">
                  <c:v>-13800</c:v>
                </c:pt>
                <c:pt idx="3">
                  <c:v>-13800</c:v>
                </c:pt>
                <c:pt idx="4">
                  <c:v>-13800</c:v>
                </c:pt>
                <c:pt idx="5">
                  <c:v>-13800</c:v>
                </c:pt>
                <c:pt idx="6">
                  <c:v>-13800</c:v>
                </c:pt>
                <c:pt idx="7">
                  <c:v>-13800</c:v>
                </c:pt>
                <c:pt idx="8">
                  <c:v>-13800</c:v>
                </c:pt>
                <c:pt idx="9">
                  <c:v>-13800</c:v>
                </c:pt>
                <c:pt idx="10">
                  <c:v>-13800</c:v>
                </c:pt>
                <c:pt idx="11">
                  <c:v>-13800</c:v>
                </c:pt>
                <c:pt idx="12">
                  <c:v>-13800</c:v>
                </c:pt>
                <c:pt idx="13">
                  <c:v>-13800</c:v>
                </c:pt>
                <c:pt idx="14">
                  <c:v>-13800</c:v>
                </c:pt>
                <c:pt idx="15">
                  <c:v>-13800</c:v>
                </c:pt>
                <c:pt idx="16">
                  <c:v>-13800</c:v>
                </c:pt>
                <c:pt idx="17">
                  <c:v>-13800</c:v>
                </c:pt>
                <c:pt idx="18">
                  <c:v>-13800</c:v>
                </c:pt>
                <c:pt idx="19">
                  <c:v>-13800</c:v>
                </c:pt>
                <c:pt idx="20">
                  <c:v>-13800</c:v>
                </c:pt>
                <c:pt idx="21">
                  <c:v>-13800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105344"/>
        <c:axId val="728091264"/>
      </c:lineChart>
      <c:catAx>
        <c:axId val="7280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Income / Expenditure</a:t>
                </a:r>
                <a:r>
                  <a:rPr lang="en-GB" baseline="0"/>
                  <a:t> Category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7120945958776424E-3"/>
              <c:y val="0.95306299755426871"/>
            </c:manualLayout>
          </c:layout>
          <c:overlay val="0"/>
        </c:title>
        <c:majorTickMark val="out"/>
        <c:minorTickMark val="none"/>
        <c:tickLblPos val="low"/>
        <c:txPr>
          <a:bodyPr rot="-5400000" vert="horz" anchor="ctr" anchorCtr="0"/>
          <a:lstStyle/>
          <a:p>
            <a:pPr>
              <a:defRPr sz="1200"/>
            </a:pPr>
            <a:endParaRPr lang="en-US"/>
          </a:p>
        </c:txPr>
        <c:crossAx val="728089344"/>
        <c:crosses val="autoZero"/>
        <c:auto val="1"/>
        <c:lblAlgn val="ctr"/>
        <c:lblOffset val="100"/>
        <c:noMultiLvlLbl val="0"/>
      </c:catAx>
      <c:valAx>
        <c:axId val="728089344"/>
        <c:scaling>
          <c:orientation val="minMax"/>
          <c:min val="-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£m's</a:t>
                </a:r>
              </a:p>
            </c:rich>
          </c:tx>
          <c:layout/>
          <c:overlay val="0"/>
        </c:title>
        <c:numFmt formatCode="#,##0.00,;[Red]\(#,##0.00,\)" sourceLinked="1"/>
        <c:majorTickMark val="out"/>
        <c:minorTickMark val="none"/>
        <c:tickLblPos val="nextTo"/>
        <c:crossAx val="728074880"/>
        <c:crosses val="autoZero"/>
        <c:crossBetween val="between"/>
      </c:valAx>
      <c:valAx>
        <c:axId val="728091264"/>
        <c:scaling>
          <c:orientation val="minMax"/>
          <c:max val="0"/>
          <c:min val="-27500"/>
        </c:scaling>
        <c:delete val="0"/>
        <c:axPos val="r"/>
        <c:numFmt formatCode="#,##0.0,;[Red]\(#,##0.0,\)" sourceLinked="1"/>
        <c:majorTickMark val="none"/>
        <c:minorTickMark val="none"/>
        <c:tickLblPos val="none"/>
        <c:crossAx val="728105344"/>
        <c:crosses val="max"/>
        <c:crossBetween val="between"/>
      </c:valAx>
      <c:catAx>
        <c:axId val="728105344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728091264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85877</xdr:colOff>
      <xdr:row>18</xdr:row>
      <xdr:rowOff>167519</xdr:rowOff>
    </xdr:from>
    <xdr:to>
      <xdr:col>12</xdr:col>
      <xdr:colOff>13607</xdr:colOff>
      <xdr:row>58</xdr:row>
      <xdr:rowOff>122464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17383</xdr:colOff>
      <xdr:row>21</xdr:row>
      <xdr:rowOff>208340</xdr:rowOff>
    </xdr:from>
    <xdr:to>
      <xdr:col>13</xdr:col>
      <xdr:colOff>1115785</xdr:colOff>
      <xdr:row>51</xdr:row>
      <xdr:rowOff>149678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19172</xdr:colOff>
      <xdr:row>25</xdr:row>
      <xdr:rowOff>207270</xdr:rowOff>
    </xdr:from>
    <xdr:to>
      <xdr:col>15</xdr:col>
      <xdr:colOff>435430</xdr:colOff>
      <xdr:row>55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al%20Planning\1415\LTFM\M8\M8%20Waterfall%20for%20Jan%20Op%20Plan%20post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POSITION"/>
      <sheetName val="Sheet1 (2)"/>
      <sheetName val="Drivers"/>
      <sheetName val="DETAILED SUMMARY"/>
      <sheetName val="DETAILED SUMMARY (Revised)"/>
      <sheetName val="SOURCE&amp;APPS SC - submitted"/>
      <sheetName val="Sheet1"/>
      <sheetName val="Bridge Data"/>
      <sheetName val="Notes"/>
      <sheetName val="I&amp;E NOM"/>
    </sheetNames>
    <sheetDataSet>
      <sheetData sheetId="0">
        <row r="3">
          <cell r="D3" t="str">
            <v>END POINT</v>
          </cell>
          <cell r="E3" t="str">
            <v>BEFORE</v>
          </cell>
          <cell r="F3" t="str">
            <v>AFTER</v>
          </cell>
        </row>
        <row r="4">
          <cell r="B4" t="str">
            <v>14/15 INCOME</v>
          </cell>
          <cell r="C4">
            <v>245273.1000901509</v>
          </cell>
          <cell r="D4">
            <v>245273.1000901509</v>
          </cell>
          <cell r="G4">
            <v>255067.1000901509</v>
          </cell>
        </row>
        <row r="5">
          <cell r="B5" t="str">
            <v>14/15 DONATED ASSETS ADJ</v>
          </cell>
          <cell r="C5">
            <v>-480</v>
          </cell>
          <cell r="E5">
            <v>245273.1000901509</v>
          </cell>
          <cell r="F5">
            <v>244793.1000901509</v>
          </cell>
          <cell r="G5">
            <v>255067.1000901509</v>
          </cell>
        </row>
        <row r="6">
          <cell r="B6" t="str">
            <v>14/15 INCOME (ADJ)</v>
          </cell>
          <cell r="C6">
            <v>244793.1000901509</v>
          </cell>
          <cell r="D6">
            <v>244793.1000901509</v>
          </cell>
          <cell r="G6">
            <v>255067.1000901509</v>
          </cell>
        </row>
        <row r="7">
          <cell r="B7" t="str">
            <v>NR INCOME</v>
          </cell>
          <cell r="C7">
            <v>-4290</v>
          </cell>
          <cell r="E7">
            <v>244793.1000901509</v>
          </cell>
          <cell r="F7">
            <v>240503.1000901509</v>
          </cell>
          <cell r="G7">
            <v>255067.1000901509</v>
          </cell>
        </row>
        <row r="8">
          <cell r="B8" t="str">
            <v>OTHER</v>
          </cell>
          <cell r="C8">
            <v>289</v>
          </cell>
          <cell r="E8">
            <v>240503.1000901509</v>
          </cell>
          <cell r="F8">
            <v>240792.1000901509</v>
          </cell>
          <cell r="G8">
            <v>255067.1000901509</v>
          </cell>
        </row>
        <row r="9">
          <cell r="B9" t="str">
            <v>CCG DEMAND MANAGEMENT</v>
          </cell>
          <cell r="C9">
            <v>-6015</v>
          </cell>
          <cell r="E9">
            <v>240792.1000901509</v>
          </cell>
          <cell r="F9">
            <v>234777.1000901509</v>
          </cell>
          <cell r="G9">
            <v>255067.1000901509</v>
          </cell>
        </row>
        <row r="10">
          <cell r="B10" t="str">
            <v>CCG REINVESTMENT</v>
          </cell>
          <cell r="C10">
            <v>4768</v>
          </cell>
          <cell r="E10">
            <v>234777.1000901509</v>
          </cell>
          <cell r="F10">
            <v>239545.1000901509</v>
          </cell>
          <cell r="G10">
            <v>255067.1000901509</v>
          </cell>
        </row>
        <row r="11">
          <cell r="B11" t="str">
            <v>CCG DECOMMISSIONING</v>
          </cell>
          <cell r="C11">
            <v>-90</v>
          </cell>
          <cell r="E11">
            <v>239545.1000901509</v>
          </cell>
          <cell r="F11">
            <v>239455.1000901509</v>
          </cell>
          <cell r="G11">
            <v>255067.1000901509</v>
          </cell>
        </row>
        <row r="12">
          <cell r="B12" t="str">
            <v>MARKET SHARE FYE</v>
          </cell>
          <cell r="C12">
            <v>600</v>
          </cell>
          <cell r="E12">
            <v>239455.1000901509</v>
          </cell>
          <cell r="F12">
            <v>240055.1000901509</v>
          </cell>
          <cell r="G12">
            <v>255067.1000901509</v>
          </cell>
        </row>
        <row r="13">
          <cell r="B13" t="str">
            <v>MARKET SHARE</v>
          </cell>
          <cell r="C13">
            <v>6800</v>
          </cell>
          <cell r="E13">
            <v>240055.1000901509</v>
          </cell>
          <cell r="F13">
            <v>246855.1000901509</v>
          </cell>
          <cell r="G13">
            <v>255067.1000901509</v>
          </cell>
        </row>
        <row r="14">
          <cell r="B14" t="str">
            <v>TARIFF DEFLATOR</v>
          </cell>
          <cell r="C14">
            <v>-2417</v>
          </cell>
          <cell r="E14">
            <v>246855.1000901509</v>
          </cell>
          <cell r="F14">
            <v>244438.1000901509</v>
          </cell>
          <cell r="G14">
            <v>255067.1000901509</v>
          </cell>
        </row>
        <row r="15">
          <cell r="B15" t="str">
            <v>NETA 50%</v>
          </cell>
          <cell r="C15">
            <v>1200</v>
          </cell>
          <cell r="E15">
            <v>244438.1000901509</v>
          </cell>
          <cell r="F15">
            <v>245638.1000901509</v>
          </cell>
          <cell r="G15">
            <v>255067.1000901509</v>
          </cell>
        </row>
        <row r="16">
          <cell r="B16" t="str">
            <v>CONTRACT NEGOTIATION</v>
          </cell>
          <cell r="C16">
            <v>2000</v>
          </cell>
          <cell r="E16">
            <v>245638.1000901509</v>
          </cell>
          <cell r="F16">
            <v>247638.1000901509</v>
          </cell>
          <cell r="G16">
            <v>255067.1000901509</v>
          </cell>
        </row>
        <row r="17">
          <cell r="B17" t="str">
            <v>GROWTH</v>
          </cell>
          <cell r="C17">
            <v>7238</v>
          </cell>
          <cell r="E17">
            <v>247638.1000901509</v>
          </cell>
          <cell r="F17">
            <v>254876.1000901509</v>
          </cell>
          <cell r="G17">
            <v>255067.1000901509</v>
          </cell>
        </row>
        <row r="18">
          <cell r="B18" t="str">
            <v>15/16 INCOME (ADJ)</v>
          </cell>
          <cell r="C18">
            <v>254876.1000901509</v>
          </cell>
          <cell r="D18">
            <v>254876.1000901509</v>
          </cell>
          <cell r="G18">
            <v>255067.1000901509</v>
          </cell>
        </row>
        <row r="19">
          <cell r="B19" t="str">
            <v>15/16 DONATED ASSETS ADJ</v>
          </cell>
          <cell r="C19">
            <v>191</v>
          </cell>
          <cell r="E19">
            <v>254876.1000901509</v>
          </cell>
          <cell r="F19">
            <v>255067.1000901509</v>
          </cell>
          <cell r="G19">
            <v>255067.1000901509</v>
          </cell>
        </row>
        <row r="20">
          <cell r="B20" t="str">
            <v>15/16 INCOME</v>
          </cell>
          <cell r="C20">
            <v>255067.1000901509</v>
          </cell>
          <cell r="D20">
            <v>255067.1000901509</v>
          </cell>
          <cell r="G20">
            <v>255067.1000901509</v>
          </cell>
        </row>
        <row r="30">
          <cell r="D30" t="str">
            <v>END POINT</v>
          </cell>
          <cell r="E30" t="str">
            <v>BEFORE</v>
          </cell>
          <cell r="F30" t="str">
            <v>AFTER</v>
          </cell>
        </row>
        <row r="31">
          <cell r="B31" t="str">
            <v>15/16 INCOME</v>
          </cell>
          <cell r="C31">
            <v>255067.1000901509</v>
          </cell>
          <cell r="D31">
            <v>255067.1000901509</v>
          </cell>
          <cell r="G31">
            <v>255067.1000901509</v>
          </cell>
        </row>
        <row r="32">
          <cell r="E32">
            <v>255067.1000901509</v>
          </cell>
          <cell r="F32">
            <v>255067.1000901509</v>
          </cell>
          <cell r="G32">
            <v>255067.1000901509</v>
          </cell>
        </row>
        <row r="33">
          <cell r="E33">
            <v>255067.1000901509</v>
          </cell>
          <cell r="F33">
            <v>255067.1000901509</v>
          </cell>
          <cell r="G33">
            <v>255067.1000901509</v>
          </cell>
        </row>
        <row r="34">
          <cell r="E34">
            <v>255067.1000901509</v>
          </cell>
          <cell r="F34">
            <v>255067.1000901509</v>
          </cell>
          <cell r="G34">
            <v>255067.1000901509</v>
          </cell>
        </row>
        <row r="35">
          <cell r="E35">
            <v>255067.1000901509</v>
          </cell>
          <cell r="F35">
            <v>255067.1000901509</v>
          </cell>
          <cell r="G35">
            <v>255067.1000901509</v>
          </cell>
        </row>
        <row r="36">
          <cell r="B36" t="str">
            <v>16/17 INCOME</v>
          </cell>
          <cell r="C36">
            <v>255067.1000901509</v>
          </cell>
          <cell r="D36">
            <v>255067.1000901509</v>
          </cell>
          <cell r="G36">
            <v>255067.1000901509</v>
          </cell>
        </row>
      </sheetData>
      <sheetData sheetId="1">
        <row r="3">
          <cell r="D3" t="str">
            <v>END POINT</v>
          </cell>
          <cell r="E3" t="str">
            <v>BEFORE</v>
          </cell>
          <cell r="F3" t="str">
            <v>AFTER</v>
          </cell>
        </row>
        <row r="4">
          <cell r="B4" t="str">
            <v>14/15 EXPENDITURE</v>
          </cell>
          <cell r="C4">
            <v>268499.12049084873</v>
          </cell>
          <cell r="D4">
            <v>268499.12049084873</v>
          </cell>
          <cell r="G4">
            <v>268499.12049084873</v>
          </cell>
        </row>
        <row r="5">
          <cell r="B5" t="str">
            <v>14/15 DONATED ASSETS ADJ</v>
          </cell>
          <cell r="C5">
            <v>-216</v>
          </cell>
          <cell r="E5">
            <v>268499.12049084873</v>
          </cell>
          <cell r="F5">
            <v>268283.12049084873</v>
          </cell>
          <cell r="G5">
            <v>268499.12049084873</v>
          </cell>
        </row>
        <row r="6">
          <cell r="B6" t="str">
            <v>14/15 EXPENDITURE (ADJ)</v>
          </cell>
          <cell r="C6">
            <v>268283.12049084873</v>
          </cell>
          <cell r="D6">
            <v>268283.12049084873</v>
          </cell>
          <cell r="G6">
            <v>268499.12049084873</v>
          </cell>
        </row>
        <row r="7">
          <cell r="B7" t="str">
            <v>NR EXPENDITURE</v>
          </cell>
          <cell r="C7">
            <v>-9156</v>
          </cell>
          <cell r="E7">
            <v>268283.12049084873</v>
          </cell>
          <cell r="F7">
            <v>259127.12049084873</v>
          </cell>
          <cell r="G7">
            <v>268499.12049084873</v>
          </cell>
        </row>
        <row r="8">
          <cell r="B8" t="str">
            <v>OTHER</v>
          </cell>
          <cell r="C8">
            <v>-443</v>
          </cell>
          <cell r="E8">
            <v>259127.12049084873</v>
          </cell>
          <cell r="F8">
            <v>258684.12049084873</v>
          </cell>
          <cell r="G8">
            <v>268499.12049084873</v>
          </cell>
        </row>
        <row r="9">
          <cell r="B9" t="str">
            <v>QIPP FYE</v>
          </cell>
          <cell r="C9">
            <v>-4133</v>
          </cell>
          <cell r="E9">
            <v>258684.12049084873</v>
          </cell>
          <cell r="F9">
            <v>254551.12049084873</v>
          </cell>
          <cell r="G9">
            <v>268499.12049084873</v>
          </cell>
        </row>
        <row r="10">
          <cell r="B10" t="str">
            <v>QIPP</v>
          </cell>
          <cell r="C10">
            <v>-12500</v>
          </cell>
          <cell r="E10">
            <v>254551.12049084873</v>
          </cell>
          <cell r="F10">
            <v>242051.12049084873</v>
          </cell>
          <cell r="G10">
            <v>268499.12049084873</v>
          </cell>
        </row>
        <row r="11">
          <cell r="B11" t="str">
            <v>CCG DEMAND MANAGEMENT</v>
          </cell>
          <cell r="C11">
            <v>-3609</v>
          </cell>
          <cell r="E11">
            <v>242051.12049084873</v>
          </cell>
          <cell r="F11">
            <v>238442.12049084873</v>
          </cell>
          <cell r="G11">
            <v>268499.12049084873</v>
          </cell>
        </row>
        <row r="12">
          <cell r="B12" t="str">
            <v>CCG REINVESTMENT</v>
          </cell>
          <cell r="C12">
            <v>3814.4</v>
          </cell>
          <cell r="E12">
            <v>238442.12049084873</v>
          </cell>
          <cell r="F12">
            <v>242256.52049084872</v>
          </cell>
          <cell r="G12">
            <v>268499.12049084873</v>
          </cell>
        </row>
        <row r="13">
          <cell r="B13" t="str">
            <v>MARKET SHARE FYE</v>
          </cell>
          <cell r="C13">
            <v>360</v>
          </cell>
          <cell r="E13">
            <v>242256.52049084872</v>
          </cell>
          <cell r="F13">
            <v>242616.52049084872</v>
          </cell>
          <cell r="G13">
            <v>268499.12049084873</v>
          </cell>
        </row>
        <row r="14">
          <cell r="B14" t="str">
            <v>MARKET SHARE</v>
          </cell>
          <cell r="C14">
            <v>3180</v>
          </cell>
          <cell r="E14">
            <v>242616.52049084872</v>
          </cell>
          <cell r="F14">
            <v>245796.52049084872</v>
          </cell>
          <cell r="G14">
            <v>268499.12049084873</v>
          </cell>
        </row>
        <row r="15">
          <cell r="B15" t="str">
            <v>COST PRESSURE - FYE</v>
          </cell>
          <cell r="C15">
            <v>1870</v>
          </cell>
          <cell r="E15">
            <v>245796.52049084872</v>
          </cell>
          <cell r="F15">
            <v>247666.52049084872</v>
          </cell>
          <cell r="G15">
            <v>268499.12049084873</v>
          </cell>
        </row>
        <row r="16">
          <cell r="B16" t="str">
            <v>COST PRESSURE - CNST</v>
          </cell>
          <cell r="C16">
            <v>2901</v>
          </cell>
          <cell r="E16">
            <v>247666.52049084872</v>
          </cell>
          <cell r="F16">
            <v>250567.52049084872</v>
          </cell>
          <cell r="G16">
            <v>268499.12049084873</v>
          </cell>
        </row>
        <row r="17">
          <cell r="B17" t="str">
            <v>COST PRESSURE - BUSINESS CASES</v>
          </cell>
          <cell r="C17">
            <v>3442</v>
          </cell>
          <cell r="E17">
            <v>250567.52049084872</v>
          </cell>
          <cell r="F17">
            <v>254009.52049084872</v>
          </cell>
          <cell r="G17">
            <v>268499.12049084873</v>
          </cell>
        </row>
        <row r="18">
          <cell r="B18" t="str">
            <v>COST PRESSURE - CONTINGENCY</v>
          </cell>
          <cell r="C18">
            <v>2380</v>
          </cell>
          <cell r="E18">
            <v>254009.52049084872</v>
          </cell>
          <cell r="F18">
            <v>256389.52049084872</v>
          </cell>
          <cell r="G18">
            <v>268499.12049084873</v>
          </cell>
        </row>
        <row r="19">
          <cell r="B19" t="str">
            <v>COST INFLATION</v>
          </cell>
          <cell r="C19">
            <v>4542</v>
          </cell>
          <cell r="E19">
            <v>256389.52049084872</v>
          </cell>
          <cell r="F19">
            <v>260931.52049084872</v>
          </cell>
          <cell r="G19">
            <v>268499.12049084873</v>
          </cell>
        </row>
        <row r="20">
          <cell r="B20" t="str">
            <v>GROWTH</v>
          </cell>
          <cell r="C20">
            <v>5393</v>
          </cell>
          <cell r="E20">
            <v>260931.52049084872</v>
          </cell>
          <cell r="F20">
            <v>266324.52049084869</v>
          </cell>
          <cell r="G20">
            <v>268499.12049084873</v>
          </cell>
        </row>
        <row r="21">
          <cell r="B21" t="str">
            <v>15/16 EXPENDITURE (ADJ)</v>
          </cell>
          <cell r="C21">
            <v>266324.52049084869</v>
          </cell>
          <cell r="D21">
            <v>266324.52049084869</v>
          </cell>
          <cell r="G21">
            <v>268499.12049084873</v>
          </cell>
        </row>
        <row r="22">
          <cell r="B22" t="str">
            <v>15/16 DONATED ASSETS ADJ</v>
          </cell>
          <cell r="C22">
            <v>-226</v>
          </cell>
          <cell r="E22">
            <v>266324.52049084869</v>
          </cell>
          <cell r="F22">
            <v>266098.52049084869</v>
          </cell>
          <cell r="G22">
            <v>268499.12049084873</v>
          </cell>
        </row>
        <row r="23">
          <cell r="B23" t="str">
            <v>15/16 EXPENDITURE</v>
          </cell>
          <cell r="C23">
            <v>266098.52049084869</v>
          </cell>
          <cell r="D23">
            <v>266098.52049084869</v>
          </cell>
        </row>
        <row r="27">
          <cell r="D27" t="str">
            <v>END POINT</v>
          </cell>
          <cell r="E27" t="str">
            <v>BEFORE</v>
          </cell>
          <cell r="F27" t="str">
            <v>AFTER</v>
          </cell>
        </row>
        <row r="28">
          <cell r="D28">
            <v>266098.52049084869</v>
          </cell>
          <cell r="G28">
            <v>266098.52049084869</v>
          </cell>
        </row>
        <row r="29">
          <cell r="B29" t="str">
            <v>15/16 EXPENDITURE</v>
          </cell>
          <cell r="C29">
            <v>266098.52049084869</v>
          </cell>
          <cell r="E29">
            <v>266098.52049084869</v>
          </cell>
          <cell r="F29">
            <v>266098.52049084869</v>
          </cell>
          <cell r="G29">
            <v>266098.52049084869</v>
          </cell>
        </row>
        <row r="30">
          <cell r="E30">
            <v>266098.52049084869</v>
          </cell>
          <cell r="F30">
            <v>266098.52049084869</v>
          </cell>
          <cell r="G30">
            <v>266098.52049084869</v>
          </cell>
        </row>
        <row r="31">
          <cell r="E31">
            <v>266098.52049084869</v>
          </cell>
          <cell r="F31">
            <v>266098.52049084869</v>
          </cell>
          <cell r="G31">
            <v>266098.52049084869</v>
          </cell>
        </row>
        <row r="32">
          <cell r="E32">
            <v>266098.52049084869</v>
          </cell>
          <cell r="F32">
            <v>266098.52049084869</v>
          </cell>
          <cell r="G32">
            <v>266098.52049084869</v>
          </cell>
        </row>
        <row r="33">
          <cell r="E33">
            <v>266098.52049084869</v>
          </cell>
          <cell r="F33">
            <v>266098.52049084869</v>
          </cell>
          <cell r="G33">
            <v>266098.52049084869</v>
          </cell>
        </row>
        <row r="34">
          <cell r="E34">
            <v>266098.52049084869</v>
          </cell>
          <cell r="F34">
            <v>266098.52049084869</v>
          </cell>
          <cell r="G34">
            <v>266098.52049084869</v>
          </cell>
        </row>
        <row r="35">
          <cell r="E35">
            <v>266098.52049084869</v>
          </cell>
          <cell r="F35">
            <v>266098.52049084869</v>
          </cell>
          <cell r="G35">
            <v>266098.52049084869</v>
          </cell>
        </row>
        <row r="36">
          <cell r="E36">
            <v>266098.52049084869</v>
          </cell>
          <cell r="F36">
            <v>266098.52049084869</v>
          </cell>
          <cell r="G36">
            <v>266098.52049084869</v>
          </cell>
        </row>
        <row r="37">
          <cell r="E37">
            <v>266098.52049084869</v>
          </cell>
          <cell r="F37">
            <v>266098.52049084869</v>
          </cell>
          <cell r="G37">
            <v>266098.52049084869</v>
          </cell>
        </row>
        <row r="38">
          <cell r="D38">
            <v>266098.52049084869</v>
          </cell>
          <cell r="G38">
            <v>266098.52049084869</v>
          </cell>
        </row>
        <row r="39">
          <cell r="B39" t="str">
            <v>16/17 EXPENDITURE</v>
          </cell>
          <cell r="C39">
            <v>266098.52049084869</v>
          </cell>
        </row>
      </sheetData>
      <sheetData sheetId="2">
        <row r="3">
          <cell r="D3" t="str">
            <v>END POINT</v>
          </cell>
          <cell r="E3" t="str">
            <v>BEFORE</v>
          </cell>
          <cell r="F3" t="str">
            <v>AFTER</v>
          </cell>
        </row>
        <row r="4">
          <cell r="B4" t="str">
            <v>14/15 DEFICIT</v>
          </cell>
          <cell r="C4">
            <v>-23442.020400697831</v>
          </cell>
          <cell r="D4">
            <v>-23442.020400697831</v>
          </cell>
          <cell r="G4">
            <v>-23706.020400697831</v>
          </cell>
        </row>
        <row r="5">
          <cell r="B5" t="str">
            <v>14/15 DONATED ASSETS ADJ</v>
          </cell>
          <cell r="C5">
            <v>-264</v>
          </cell>
          <cell r="E5">
            <v>-23442.020400697831</v>
          </cell>
          <cell r="F5">
            <v>-23706.020400697831</v>
          </cell>
          <cell r="G5">
            <v>-23706.020400697831</v>
          </cell>
        </row>
        <row r="6">
          <cell r="B6" t="str">
            <v>14/15 DEFICIT (ADJ)</v>
          </cell>
          <cell r="C6">
            <v>-23706.020400697831</v>
          </cell>
          <cell r="D6">
            <v>-23706.020400697831</v>
          </cell>
          <cell r="G6">
            <v>-23706.020400697831</v>
          </cell>
        </row>
        <row r="7">
          <cell r="B7" t="str">
            <v>NR INCOME</v>
          </cell>
          <cell r="C7">
            <v>-4290</v>
          </cell>
          <cell r="E7">
            <v>-23706.020400697831</v>
          </cell>
          <cell r="F7">
            <v>-27996.020400697831</v>
          </cell>
          <cell r="G7">
            <v>-23706.020400697831</v>
          </cell>
        </row>
        <row r="8">
          <cell r="B8" t="str">
            <v>OTHER</v>
          </cell>
          <cell r="C8">
            <v>732</v>
          </cell>
          <cell r="E8">
            <v>-27996.020400697831</v>
          </cell>
          <cell r="F8">
            <v>-27264.020400697831</v>
          </cell>
          <cell r="G8">
            <v>-23706.020400697831</v>
          </cell>
        </row>
        <row r="9">
          <cell r="B9" t="str">
            <v>GROWTH</v>
          </cell>
          <cell r="C9">
            <v>1845</v>
          </cell>
          <cell r="E9">
            <v>-27264.020400697831</v>
          </cell>
          <cell r="F9">
            <v>-25419.020400697831</v>
          </cell>
          <cell r="G9">
            <v>-23706.020400697831</v>
          </cell>
        </row>
        <row r="10">
          <cell r="B10" t="str">
            <v>NR EXPENDITURE</v>
          </cell>
          <cell r="C10">
            <v>9156</v>
          </cell>
          <cell r="E10">
            <v>-25419.020400697831</v>
          </cell>
          <cell r="F10">
            <v>-16263.020400697831</v>
          </cell>
          <cell r="G10">
            <v>-23706.020400697831</v>
          </cell>
        </row>
        <row r="11">
          <cell r="B11" t="str">
            <v>CCG DECOMMISSIONING</v>
          </cell>
          <cell r="C11">
            <v>-90</v>
          </cell>
          <cell r="E11">
            <v>-16263.020400697831</v>
          </cell>
          <cell r="F11">
            <v>-16353.020400697831</v>
          </cell>
          <cell r="G11">
            <v>-23706.020400697831</v>
          </cell>
        </row>
        <row r="12">
          <cell r="B12" t="str">
            <v>CCG DEMAND MANAGEMENT</v>
          </cell>
          <cell r="C12">
            <v>-2406</v>
          </cell>
          <cell r="E12">
            <v>-16353.020400697831</v>
          </cell>
          <cell r="F12">
            <v>-18759.020400697831</v>
          </cell>
          <cell r="G12">
            <v>-23706.020400697831</v>
          </cell>
        </row>
        <row r="13">
          <cell r="B13" t="str">
            <v>CCG REINVESTMENT</v>
          </cell>
          <cell r="C13">
            <v>953.59999999999991</v>
          </cell>
          <cell r="E13">
            <v>-18759.020400697831</v>
          </cell>
          <cell r="F13">
            <v>-17805.420400697833</v>
          </cell>
          <cell r="G13">
            <v>-23706.020400697831</v>
          </cell>
        </row>
        <row r="14">
          <cell r="B14" t="str">
            <v>NETA 50%</v>
          </cell>
          <cell r="C14">
            <v>1200</v>
          </cell>
          <cell r="E14">
            <v>-17805.420400697833</v>
          </cell>
          <cell r="F14">
            <v>-16605.420400697833</v>
          </cell>
          <cell r="G14">
            <v>-23706.020400697831</v>
          </cell>
        </row>
        <row r="15">
          <cell r="B15" t="str">
            <v>CONTRACT NEGOTIATION</v>
          </cell>
          <cell r="C15">
            <v>2000</v>
          </cell>
          <cell r="E15">
            <v>-16605.420400697833</v>
          </cell>
          <cell r="F15">
            <v>-14605.420400697833</v>
          </cell>
          <cell r="G15">
            <v>-23706.020400697831</v>
          </cell>
        </row>
        <row r="16">
          <cell r="B16" t="str">
            <v>COST PRESSURE - FYE</v>
          </cell>
          <cell r="C16">
            <v>-1870</v>
          </cell>
          <cell r="E16">
            <v>-14605.420400697833</v>
          </cell>
          <cell r="F16">
            <v>-16475.420400697833</v>
          </cell>
          <cell r="G16">
            <v>-23706.020400697831</v>
          </cell>
        </row>
        <row r="17">
          <cell r="B17" t="str">
            <v>COST PRESSURE - BUSINESS CASES</v>
          </cell>
          <cell r="C17">
            <v>-3442</v>
          </cell>
          <cell r="E17">
            <v>-16475.420400697833</v>
          </cell>
          <cell r="F17">
            <v>-19917.420400697833</v>
          </cell>
          <cell r="G17">
            <v>-23706.020400697831</v>
          </cell>
        </row>
        <row r="18">
          <cell r="B18" t="str">
            <v>COST PRESSURE - CNST</v>
          </cell>
          <cell r="C18">
            <v>-2901</v>
          </cell>
          <cell r="E18">
            <v>-19917.420400697833</v>
          </cell>
          <cell r="F18">
            <v>-22818.420400697833</v>
          </cell>
          <cell r="G18">
            <v>-23706.020400697831</v>
          </cell>
        </row>
        <row r="19">
          <cell r="B19" t="str">
            <v>COST PRESSURE - CONTINGENCY</v>
          </cell>
          <cell r="C19">
            <v>-2380</v>
          </cell>
          <cell r="E19">
            <v>-22818.420400697833</v>
          </cell>
          <cell r="F19">
            <v>-25198.420400697833</v>
          </cell>
          <cell r="G19">
            <v>-23706.020400697831</v>
          </cell>
        </row>
        <row r="20">
          <cell r="B20" t="str">
            <v>TARIFF DEFLATOR</v>
          </cell>
          <cell r="C20">
            <v>-2417</v>
          </cell>
          <cell r="E20">
            <v>-25198.420400697833</v>
          </cell>
          <cell r="F20">
            <v>-27615.420400697833</v>
          </cell>
          <cell r="G20">
            <v>-23706.020400697831</v>
          </cell>
        </row>
        <row r="21">
          <cell r="B21" t="str">
            <v>COST INFLATION</v>
          </cell>
          <cell r="C21">
            <v>-4542</v>
          </cell>
          <cell r="E21">
            <v>-27615.420400697833</v>
          </cell>
          <cell r="F21">
            <v>-32157.420400697833</v>
          </cell>
          <cell r="G21">
            <v>-23706.020400697831</v>
          </cell>
        </row>
        <row r="22">
          <cell r="B22" t="str">
            <v>MARKET SHARE FYE</v>
          </cell>
          <cell r="C22">
            <v>240</v>
          </cell>
          <cell r="E22">
            <v>-32157.420400697833</v>
          </cell>
          <cell r="F22">
            <v>-31917.420400697833</v>
          </cell>
          <cell r="G22">
            <v>-23706.020400697831</v>
          </cell>
        </row>
        <row r="23">
          <cell r="B23" t="str">
            <v>MARKET SHARE</v>
          </cell>
          <cell r="C23">
            <v>3620</v>
          </cell>
          <cell r="E23">
            <v>-31917.420400697833</v>
          </cell>
          <cell r="F23">
            <v>-28297.420400697833</v>
          </cell>
          <cell r="G23">
            <v>-23706.020400697831</v>
          </cell>
        </row>
        <row r="24">
          <cell r="B24" t="str">
            <v>QIPP FYE</v>
          </cell>
          <cell r="C24">
            <v>4133</v>
          </cell>
          <cell r="E24">
            <v>-28297.420400697833</v>
          </cell>
          <cell r="F24">
            <v>-24164.420400697833</v>
          </cell>
          <cell r="G24">
            <v>-23706.020400697831</v>
          </cell>
        </row>
        <row r="25">
          <cell r="B25" t="str">
            <v>QIPP</v>
          </cell>
          <cell r="C25">
            <v>12500</v>
          </cell>
          <cell r="E25">
            <v>-24164.420400697833</v>
          </cell>
          <cell r="F25">
            <v>-11664.420400697833</v>
          </cell>
          <cell r="G25">
            <v>-23706.020400697831</v>
          </cell>
        </row>
        <row r="26">
          <cell r="B26" t="str">
            <v>15/16 POSITION (ADJ)</v>
          </cell>
          <cell r="C26">
            <v>-11664.420400697833</v>
          </cell>
          <cell r="D26">
            <v>-11664.420400697833</v>
          </cell>
          <cell r="G26">
            <v>-23706.020400697831</v>
          </cell>
        </row>
        <row r="27">
          <cell r="B27" t="str">
            <v>15/16 DONATED ASSETS ADJ</v>
          </cell>
          <cell r="C27">
            <v>-34.825350508988777</v>
          </cell>
          <cell r="E27">
            <v>-11664.420400697833</v>
          </cell>
          <cell r="F27">
            <v>-11699.245751206821</v>
          </cell>
          <cell r="G27">
            <v>-23706.020400697831</v>
          </cell>
        </row>
        <row r="28">
          <cell r="B28" t="str">
            <v>15/16 POSITION</v>
          </cell>
          <cell r="C28">
            <v>-11699.245751206821</v>
          </cell>
          <cell r="D28">
            <v>-11699.245751206821</v>
          </cell>
          <cell r="G28">
            <v>-23706.020400697831</v>
          </cell>
        </row>
        <row r="35">
          <cell r="D35" t="str">
            <v>END POINT</v>
          </cell>
          <cell r="E35" t="str">
            <v>BEFORE</v>
          </cell>
          <cell r="F35" t="str">
            <v>AFTER</v>
          </cell>
        </row>
        <row r="36">
          <cell r="B36" t="str">
            <v>15/16 DEFICIT</v>
          </cell>
          <cell r="C36">
            <v>-11699.245751206821</v>
          </cell>
          <cell r="D36">
            <v>-11699.245751206821</v>
          </cell>
          <cell r="G36">
            <v>-11699.245751206821</v>
          </cell>
        </row>
        <row r="37">
          <cell r="B37" t="str">
            <v>POPULATION GROWTH</v>
          </cell>
          <cell r="E37">
            <v>-11699.245751206821</v>
          </cell>
          <cell r="F37">
            <v>-11699.245751206821</v>
          </cell>
          <cell r="G37">
            <v>-11699.245751206821</v>
          </cell>
        </row>
        <row r="38">
          <cell r="B38" t="str">
            <v>DEMAND MANAGEMENT SCHEMES</v>
          </cell>
          <cell r="E38">
            <v>-11699.245751206821</v>
          </cell>
          <cell r="F38">
            <v>-11699.245751206821</v>
          </cell>
          <cell r="G38">
            <v>-11699.245751206821</v>
          </cell>
        </row>
        <row r="39">
          <cell r="B39" t="str">
            <v>MARKET SHARE</v>
          </cell>
          <cell r="E39">
            <v>-11699.245751206821</v>
          </cell>
          <cell r="F39">
            <v>-11699.245751206821</v>
          </cell>
          <cell r="G39">
            <v>-11699.245751206821</v>
          </cell>
        </row>
        <row r="40">
          <cell r="B40" t="str">
            <v>TARIFF DEFLATOR</v>
          </cell>
          <cell r="E40">
            <v>-11699.245751206821</v>
          </cell>
          <cell r="F40">
            <v>-11699.245751206821</v>
          </cell>
          <cell r="G40">
            <v>-11699.245751206821</v>
          </cell>
        </row>
        <row r="41">
          <cell r="B41" t="str">
            <v>NR COST PRESSURE</v>
          </cell>
          <cell r="E41">
            <v>-11699.245751206821</v>
          </cell>
          <cell r="F41">
            <v>-11699.245751206821</v>
          </cell>
          <cell r="G41">
            <v>-11699.245751206821</v>
          </cell>
        </row>
        <row r="42">
          <cell r="B42" t="str">
            <v>COST PRESSURE CONTINGENCY</v>
          </cell>
          <cell r="E42">
            <v>-11699.245751206821</v>
          </cell>
          <cell r="F42">
            <v>-11699.245751206821</v>
          </cell>
          <cell r="G42">
            <v>-11699.245751206821</v>
          </cell>
        </row>
        <row r="43">
          <cell r="B43" t="str">
            <v>COST PRESSURE 16/17</v>
          </cell>
          <cell r="E43">
            <v>-11699.245751206821</v>
          </cell>
          <cell r="F43">
            <v>-11699.245751206821</v>
          </cell>
          <cell r="G43">
            <v>-11699.245751206821</v>
          </cell>
        </row>
        <row r="44">
          <cell r="B44" t="str">
            <v>QIPP 16/17</v>
          </cell>
          <cell r="E44">
            <v>-11699.245751206821</v>
          </cell>
          <cell r="F44">
            <v>-11699.245751206821</v>
          </cell>
          <cell r="G44">
            <v>-11699.245751206821</v>
          </cell>
        </row>
        <row r="45">
          <cell r="B45" t="str">
            <v>INFLATION</v>
          </cell>
          <cell r="E45">
            <v>-11699.245751206821</v>
          </cell>
          <cell r="F45">
            <v>-11699.245751206821</v>
          </cell>
          <cell r="G45">
            <v>-11699.245751206821</v>
          </cell>
        </row>
        <row r="46">
          <cell r="B46" t="str">
            <v>ACTIVITY</v>
          </cell>
          <cell r="E46">
            <v>-11699.245751206821</v>
          </cell>
          <cell r="F46">
            <v>-11699.245751206821</v>
          </cell>
          <cell r="G46">
            <v>-11699.245751206821</v>
          </cell>
        </row>
        <row r="47">
          <cell r="B47" t="str">
            <v>PDC DIVDEND</v>
          </cell>
          <cell r="E47">
            <v>-11699.245751206821</v>
          </cell>
          <cell r="F47">
            <v>-11699.245751206821</v>
          </cell>
          <cell r="G47">
            <v>-11699.245751206821</v>
          </cell>
        </row>
        <row r="48">
          <cell r="B48" t="str">
            <v>16/17 POSITION</v>
          </cell>
          <cell r="C48">
            <v>-11699.245751206821</v>
          </cell>
          <cell r="D48">
            <v>-11699.245751206821</v>
          </cell>
          <cell r="G48">
            <v>-11699.245751206821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tabSelected="1" zoomScale="70" zoomScaleNormal="70" workbookViewId="0">
      <selection activeCell="Q34" sqref="Q34"/>
    </sheetView>
  </sheetViews>
  <sheetFormatPr defaultRowHeight="15" x14ac:dyDescent="0.25"/>
  <cols>
    <col min="1" max="1" width="1.42578125" customWidth="1"/>
    <col min="2" max="2" width="29.7109375" customWidth="1"/>
    <col min="3" max="3" width="11" customWidth="1"/>
    <col min="4" max="4" width="12.85546875" customWidth="1"/>
    <col min="5" max="7" width="12.85546875" style="2" customWidth="1"/>
    <col min="8" max="8" width="6.140625" customWidth="1"/>
    <col min="9" max="9" width="16.42578125" customWidth="1"/>
    <col min="10" max="10" width="16.140625" customWidth="1"/>
    <col min="11" max="15" width="11.42578125" customWidth="1"/>
  </cols>
  <sheetData>
    <row r="1" spans="2:10" ht="18.75" x14ac:dyDescent="0.3">
      <c r="B1" s="1" t="s">
        <v>0</v>
      </c>
    </row>
    <row r="3" spans="2:10" ht="23.25" customHeight="1" x14ac:dyDescent="0.25"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10" ht="19.5" customHeight="1" x14ac:dyDescent="0.25">
      <c r="B4" s="6" t="s">
        <v>6</v>
      </c>
      <c r="C4" s="7">
        <f>220000-13000</f>
        <v>207000</v>
      </c>
      <c r="D4" s="7">
        <f>C4</f>
        <v>207000</v>
      </c>
      <c r="E4" s="8"/>
      <c r="F4" s="8"/>
      <c r="G4" s="7">
        <f>MAX($D$4:$D$18)</f>
        <v>210653</v>
      </c>
    </row>
    <row r="5" spans="2:10" ht="19.5" customHeight="1" x14ac:dyDescent="0.25">
      <c r="B5" s="6" t="s">
        <v>7</v>
      </c>
      <c r="C5" s="7">
        <v>-1000</v>
      </c>
      <c r="D5" s="7"/>
      <c r="E5" s="7">
        <f>SUM($C$4:C4)</f>
        <v>207000</v>
      </c>
      <c r="F5" s="7">
        <f>SUM($C$4:C5)</f>
        <v>206000</v>
      </c>
      <c r="G5" s="7">
        <f>MAX($D$4:$D$18)</f>
        <v>210653</v>
      </c>
    </row>
    <row r="6" spans="2:10" ht="19.5" customHeight="1" x14ac:dyDescent="0.25">
      <c r="B6" s="6" t="s">
        <v>8</v>
      </c>
      <c r="C6" s="7">
        <f>C4+C5</f>
        <v>206000</v>
      </c>
      <c r="D6" s="7">
        <f>C6</f>
        <v>206000</v>
      </c>
      <c r="E6" s="8"/>
      <c r="F6" s="8"/>
      <c r="G6" s="7">
        <f>MAX($D$4:$D$18)</f>
        <v>210653</v>
      </c>
    </row>
    <row r="7" spans="2:10" ht="19.5" customHeight="1" x14ac:dyDescent="0.25">
      <c r="B7" s="6" t="s">
        <v>9</v>
      </c>
      <c r="C7" s="7">
        <v>-3000</v>
      </c>
      <c r="D7" s="7"/>
      <c r="E7" s="7">
        <f>SUM($C$6:C6)</f>
        <v>206000</v>
      </c>
      <c r="F7" s="7">
        <f>SUM($C$6:C7)</f>
        <v>203000</v>
      </c>
      <c r="G7" s="7">
        <f>MAX($D$4:$D$18)</f>
        <v>210653</v>
      </c>
    </row>
    <row r="8" spans="2:10" ht="19.5" customHeight="1" x14ac:dyDescent="0.25">
      <c r="B8" s="6" t="s">
        <v>10</v>
      </c>
      <c r="C8" s="7">
        <v>600</v>
      </c>
      <c r="D8" s="7"/>
      <c r="E8" s="7">
        <f>SUM($C$6:C7)</f>
        <v>203000</v>
      </c>
      <c r="F8" s="7">
        <f>SUM($C$6:C8)</f>
        <v>203600</v>
      </c>
      <c r="G8" s="7">
        <f>MAX($D$4:$D$18)</f>
        <v>210653</v>
      </c>
    </row>
    <row r="9" spans="2:10" ht="19.5" customHeight="1" x14ac:dyDescent="0.25">
      <c r="B9" s="6" t="s">
        <v>11</v>
      </c>
      <c r="C9" s="7">
        <v>-6015</v>
      </c>
      <c r="D9" s="7"/>
      <c r="E9" s="7">
        <f>SUM($C$6:C8)</f>
        <v>203600</v>
      </c>
      <c r="F9" s="7">
        <f>SUM($C$6:C9)</f>
        <v>197585</v>
      </c>
      <c r="G9" s="7">
        <f>MAX($D$4:$D$18)</f>
        <v>210653</v>
      </c>
    </row>
    <row r="10" spans="2:10" ht="19.5" customHeight="1" x14ac:dyDescent="0.25">
      <c r="B10" s="6" t="s">
        <v>12</v>
      </c>
      <c r="C10" s="7">
        <v>4768</v>
      </c>
      <c r="D10" s="7"/>
      <c r="E10" s="7">
        <f>SUM($C$6:C9)</f>
        <v>197585</v>
      </c>
      <c r="F10" s="7">
        <f>SUM($C$6:C10)</f>
        <v>202353</v>
      </c>
      <c r="G10" s="7">
        <f>MAX($D$4:$D$18)</f>
        <v>210653</v>
      </c>
    </row>
    <row r="11" spans="2:10" ht="19.5" customHeight="1" x14ac:dyDescent="0.25">
      <c r="B11" s="6" t="s">
        <v>37</v>
      </c>
      <c r="C11" s="7">
        <v>600</v>
      </c>
      <c r="D11" s="7"/>
      <c r="E11" s="7">
        <f>SUM($C$6:C10)</f>
        <v>202353</v>
      </c>
      <c r="F11" s="7">
        <f>SUM($C$6:C11)</f>
        <v>202953</v>
      </c>
      <c r="G11" s="7">
        <f>MAX($D$4:$D$18)</f>
        <v>210653</v>
      </c>
    </row>
    <row r="12" spans="2:10" ht="19.5" customHeight="1" x14ac:dyDescent="0.25">
      <c r="B12" s="6" t="s">
        <v>13</v>
      </c>
      <c r="C12" s="7">
        <v>-3000</v>
      </c>
      <c r="D12" s="7"/>
      <c r="E12" s="7">
        <f>SUM($C$6:C11)</f>
        <v>202953</v>
      </c>
      <c r="F12" s="7">
        <f>SUM($C$6:C12)</f>
        <v>199953</v>
      </c>
      <c r="G12" s="7">
        <f>MAX($D$4:$D$18)</f>
        <v>210653</v>
      </c>
    </row>
    <row r="13" spans="2:10" ht="19.5" customHeight="1" x14ac:dyDescent="0.25">
      <c r="B13" s="6" t="s">
        <v>14</v>
      </c>
      <c r="C13" s="7">
        <v>1200</v>
      </c>
      <c r="D13" s="7"/>
      <c r="E13" s="7">
        <f>SUM($C$6:C12)</f>
        <v>199953</v>
      </c>
      <c r="F13" s="7">
        <f>SUM($C$6:C13)</f>
        <v>201153</v>
      </c>
      <c r="G13" s="7">
        <f>MAX($D$4:$D$18)</f>
        <v>210653</v>
      </c>
    </row>
    <row r="14" spans="2:10" ht="19.5" customHeight="1" x14ac:dyDescent="0.25">
      <c r="B14" s="6" t="s">
        <v>15</v>
      </c>
      <c r="C14" s="7">
        <v>2000</v>
      </c>
      <c r="D14" s="7"/>
      <c r="E14" s="7">
        <f>SUM($C$6:C13)</f>
        <v>201153</v>
      </c>
      <c r="F14" s="7">
        <f>SUM($C$6:C14)</f>
        <v>203153</v>
      </c>
      <c r="G14" s="7">
        <f>MAX($D$4:$D$18)</f>
        <v>210653</v>
      </c>
    </row>
    <row r="15" spans="2:10" ht="19.5" customHeight="1" x14ac:dyDescent="0.25">
      <c r="B15" s="6" t="s">
        <v>16</v>
      </c>
      <c r="C15" s="7">
        <v>7200</v>
      </c>
      <c r="D15" s="7"/>
      <c r="E15" s="7">
        <f>SUM($C$6:C14)</f>
        <v>203153</v>
      </c>
      <c r="F15" s="7">
        <f>SUM($C$6:C15)</f>
        <v>210353</v>
      </c>
      <c r="G15" s="7">
        <f>MAX($D$4:$D$18)</f>
        <v>210653</v>
      </c>
      <c r="J15" s="17"/>
    </row>
    <row r="16" spans="2:10" ht="19.5" customHeight="1" x14ac:dyDescent="0.25">
      <c r="B16" s="6" t="s">
        <v>17</v>
      </c>
      <c r="C16" s="7">
        <f>D16</f>
        <v>210353</v>
      </c>
      <c r="D16" s="7">
        <f>SUM(C6:C15)</f>
        <v>210353</v>
      </c>
      <c r="E16" s="8"/>
      <c r="F16" s="8"/>
      <c r="G16" s="7">
        <f>MAX($D$4:$D$18)</f>
        <v>210653</v>
      </c>
    </row>
    <row r="17" spans="2:8" ht="19.5" customHeight="1" x14ac:dyDescent="0.25">
      <c r="B17" s="6" t="s">
        <v>18</v>
      </c>
      <c r="C17" s="7">
        <v>300</v>
      </c>
      <c r="D17" s="7"/>
      <c r="E17" s="7">
        <f>C16</f>
        <v>210353</v>
      </c>
      <c r="F17" s="7">
        <f>SUM($C$16:C17)</f>
        <v>210653</v>
      </c>
      <c r="G17" s="7">
        <f>MAX($D$4:$D$18)</f>
        <v>210653</v>
      </c>
    </row>
    <row r="18" spans="2:8" ht="19.5" customHeight="1" x14ac:dyDescent="0.25">
      <c r="B18" s="6" t="s">
        <v>19</v>
      </c>
      <c r="C18" s="7">
        <f>C16+C17</f>
        <v>210653</v>
      </c>
      <c r="D18" s="7">
        <f>C18</f>
        <v>210653</v>
      </c>
      <c r="E18" s="9"/>
      <c r="F18" s="10"/>
      <c r="G18" s="7">
        <f>MAX($D$4:$D$18)</f>
        <v>210653</v>
      </c>
      <c r="H18" s="11"/>
    </row>
    <row r="19" spans="2:8" ht="19.5" customHeight="1" x14ac:dyDescent="0.25">
      <c r="D19" s="12"/>
      <c r="E19" s="10"/>
      <c r="F19" s="10"/>
      <c r="G19" s="10"/>
    </row>
    <row r="20" spans="2:8" ht="19.5" customHeight="1" x14ac:dyDescent="0.25">
      <c r="D20" s="2"/>
      <c r="E20" s="10"/>
      <c r="F20" s="10"/>
      <c r="G20" s="10"/>
    </row>
    <row r="21" spans="2:8" ht="19.5" customHeight="1" x14ac:dyDescent="0.25">
      <c r="B21" s="13"/>
      <c r="D21" s="2"/>
      <c r="E21" s="10"/>
      <c r="F21" s="10"/>
      <c r="G21" s="10"/>
    </row>
    <row r="22" spans="2:8" x14ac:dyDescent="0.25">
      <c r="D22" s="2"/>
      <c r="E22" s="10"/>
      <c r="F22" s="10"/>
      <c r="G22" s="10"/>
    </row>
    <row r="27" spans="2:8" ht="8.25" customHeight="1" x14ac:dyDescent="0.25"/>
    <row r="28" spans="2:8" x14ac:dyDescent="0.25">
      <c r="H28" s="1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topLeftCell="A7" zoomScale="70" zoomScaleNormal="70" workbookViewId="0">
      <selection activeCell="B54" sqref="B54"/>
    </sheetView>
  </sheetViews>
  <sheetFormatPr defaultRowHeight="15" x14ac:dyDescent="0.25"/>
  <cols>
    <col min="1" max="1" width="1.42578125" customWidth="1"/>
    <col min="2" max="2" width="40" customWidth="1"/>
    <col min="3" max="3" width="10.140625" customWidth="1"/>
    <col min="4" max="4" width="11.42578125" customWidth="1"/>
    <col min="5" max="7" width="11.42578125" style="2" customWidth="1"/>
    <col min="8" max="8" width="11.42578125" customWidth="1"/>
    <col min="9" max="9" width="16.42578125" customWidth="1"/>
    <col min="10" max="10" width="9.5703125" customWidth="1"/>
    <col min="14" max="14" width="17.28515625" customWidth="1"/>
  </cols>
  <sheetData>
    <row r="1" spans="2:7" ht="18.75" x14ac:dyDescent="0.3">
      <c r="B1" s="1" t="s">
        <v>20</v>
      </c>
    </row>
    <row r="3" spans="2:7" ht="23.25" customHeight="1" x14ac:dyDescent="0.25"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7" ht="19.5" customHeight="1" x14ac:dyDescent="0.25">
      <c r="B4" s="6" t="s">
        <v>21</v>
      </c>
      <c r="C4" s="7">
        <v>220000</v>
      </c>
      <c r="D4" s="7">
        <f>C4</f>
        <v>220000</v>
      </c>
      <c r="E4" s="8"/>
      <c r="F4" s="8"/>
      <c r="G4" s="7">
        <f>MAX($D$4:$D$21)</f>
        <v>220000</v>
      </c>
    </row>
    <row r="5" spans="2:7" ht="19.5" customHeight="1" x14ac:dyDescent="0.25">
      <c r="B5" s="6" t="s">
        <v>7</v>
      </c>
      <c r="C5" s="7">
        <v>-200</v>
      </c>
      <c r="D5" s="7"/>
      <c r="E5" s="7">
        <f>SUM($C$4:C4)</f>
        <v>220000</v>
      </c>
      <c r="F5" s="7">
        <f>SUM($C$4:C5)</f>
        <v>219800</v>
      </c>
      <c r="G5" s="7">
        <f>MAX($D$4:$D$21)</f>
        <v>220000</v>
      </c>
    </row>
    <row r="6" spans="2:7" ht="19.5" customHeight="1" x14ac:dyDescent="0.25">
      <c r="B6" s="6" t="s">
        <v>22</v>
      </c>
      <c r="C6" s="7">
        <f>C4+C5</f>
        <v>219800</v>
      </c>
      <c r="D6" s="7">
        <f>C6</f>
        <v>219800</v>
      </c>
      <c r="E6" s="8"/>
      <c r="F6" s="8"/>
      <c r="G6" s="7">
        <f>MAX($D$4:$D$21)</f>
        <v>220000</v>
      </c>
    </row>
    <row r="7" spans="2:7" ht="19.5" customHeight="1" x14ac:dyDescent="0.25">
      <c r="B7" s="6" t="s">
        <v>23</v>
      </c>
      <c r="C7" s="7">
        <v>-3000</v>
      </c>
      <c r="D7" s="7"/>
      <c r="E7" s="7">
        <f>SUM($C$6:C6)</f>
        <v>219800</v>
      </c>
      <c r="F7" s="7">
        <f>SUM($C$6:C7)</f>
        <v>216800</v>
      </c>
      <c r="G7" s="7">
        <f>MAX($D$4:$D$21)</f>
        <v>220000</v>
      </c>
    </row>
    <row r="8" spans="2:7" ht="19.5" customHeight="1" x14ac:dyDescent="0.25">
      <c r="B8" s="6" t="s">
        <v>10</v>
      </c>
      <c r="C8" s="7">
        <v>-443</v>
      </c>
      <c r="D8" s="7"/>
      <c r="E8" s="7">
        <f>SUM($C$6:C7)</f>
        <v>216800</v>
      </c>
      <c r="F8" s="7">
        <f>SUM($C$6:C8)</f>
        <v>216357</v>
      </c>
      <c r="G8" s="7">
        <f>MAX($D$4:$D$21)</f>
        <v>220000</v>
      </c>
    </row>
    <row r="9" spans="2:7" ht="19.5" customHeight="1" x14ac:dyDescent="0.25">
      <c r="B9" s="6" t="s">
        <v>24</v>
      </c>
      <c r="C9" s="7">
        <v>-8000</v>
      </c>
      <c r="D9" s="7"/>
      <c r="E9" s="7">
        <f>SUM($C$6:C8)</f>
        <v>216357</v>
      </c>
      <c r="F9" s="7">
        <f>SUM($C$6:C9)</f>
        <v>208357</v>
      </c>
      <c r="G9" s="7">
        <f>MAX($D$4:$D$21)</f>
        <v>220000</v>
      </c>
    </row>
    <row r="10" spans="2:7" ht="19.5" customHeight="1" x14ac:dyDescent="0.25">
      <c r="B10" s="6" t="s">
        <v>11</v>
      </c>
      <c r="C10" s="7">
        <v>-2000</v>
      </c>
      <c r="D10" s="7"/>
      <c r="E10" s="7">
        <f>SUM($C$6:C9)</f>
        <v>208357</v>
      </c>
      <c r="F10" s="7">
        <f>SUM($C$6:C10)</f>
        <v>206357</v>
      </c>
      <c r="G10" s="7">
        <f>MAX($D$4:$D$21)</f>
        <v>220000</v>
      </c>
    </row>
    <row r="11" spans="2:7" ht="19.5" customHeight="1" x14ac:dyDescent="0.25">
      <c r="B11" s="6" t="s">
        <v>12</v>
      </c>
      <c r="C11" s="7">
        <v>0.8</v>
      </c>
      <c r="D11" s="7"/>
      <c r="E11" s="7">
        <f>SUM($C$6:C10)</f>
        <v>206357</v>
      </c>
      <c r="F11" s="7">
        <f>SUM($C$6:C11)</f>
        <v>206357.8</v>
      </c>
      <c r="G11" s="7">
        <f>MAX($D$4:$D$21)</f>
        <v>220000</v>
      </c>
    </row>
    <row r="12" spans="2:7" ht="19.5" customHeight="1" x14ac:dyDescent="0.25">
      <c r="B12" s="6" t="s">
        <v>37</v>
      </c>
      <c r="C12" s="7">
        <v>200</v>
      </c>
      <c r="D12" s="7"/>
      <c r="E12" s="7">
        <f>SUM($C$6:C11)</f>
        <v>206357.8</v>
      </c>
      <c r="F12" s="7">
        <f>SUM($C$6:C12)</f>
        <v>206557.8</v>
      </c>
      <c r="G12" s="7">
        <f>MAX($D$4:$D$21)</f>
        <v>220000</v>
      </c>
    </row>
    <row r="13" spans="2:7" ht="19.5" customHeight="1" x14ac:dyDescent="0.25">
      <c r="B13" s="6" t="s">
        <v>33</v>
      </c>
      <c r="C13" s="7">
        <v>300</v>
      </c>
      <c r="D13" s="7"/>
      <c r="E13" s="7">
        <f>SUM($C$6:C12)</f>
        <v>206557.8</v>
      </c>
      <c r="F13" s="7">
        <f>SUM($C$6:C13)</f>
        <v>206857.8</v>
      </c>
      <c r="G13" s="7">
        <f>MAX($D$4:$D$21)</f>
        <v>220000</v>
      </c>
    </row>
    <row r="14" spans="2:7" ht="19.5" customHeight="1" x14ac:dyDescent="0.25">
      <c r="B14" s="6" t="s">
        <v>34</v>
      </c>
      <c r="C14" s="7">
        <v>400</v>
      </c>
      <c r="D14" s="7"/>
      <c r="E14" s="7">
        <f>SUM($C$6:C13)</f>
        <v>206857.8</v>
      </c>
      <c r="F14" s="7">
        <f>SUM($C$6:C14)</f>
        <v>207257.8</v>
      </c>
      <c r="G14" s="7">
        <f>MAX($D$4:$D$21)</f>
        <v>220000</v>
      </c>
    </row>
    <row r="15" spans="2:7" ht="19.5" customHeight="1" x14ac:dyDescent="0.25">
      <c r="B15" s="6" t="s">
        <v>35</v>
      </c>
      <c r="C15" s="7">
        <v>300</v>
      </c>
      <c r="D15" s="7"/>
      <c r="E15" s="7">
        <f>SUM($C$6:C14)</f>
        <v>207257.8</v>
      </c>
      <c r="F15" s="7">
        <f>SUM($C$6:C15)</f>
        <v>207557.8</v>
      </c>
      <c r="G15" s="7">
        <f>MAX($D$4:$D$21)</f>
        <v>220000</v>
      </c>
    </row>
    <row r="16" spans="2:7" ht="19.5" customHeight="1" x14ac:dyDescent="0.25">
      <c r="B16" s="6" t="s">
        <v>36</v>
      </c>
      <c r="C16" s="7">
        <v>500</v>
      </c>
      <c r="D16" s="7"/>
      <c r="E16" s="7">
        <f>SUM($C$6:C15)</f>
        <v>207557.8</v>
      </c>
      <c r="F16" s="7">
        <f>SUM($C$6:C16)</f>
        <v>208057.8</v>
      </c>
      <c r="G16" s="7">
        <f>MAX($D$4:$D$21)</f>
        <v>220000</v>
      </c>
    </row>
    <row r="17" spans="2:8" ht="19.5" customHeight="1" x14ac:dyDescent="0.25">
      <c r="B17" s="6" t="s">
        <v>25</v>
      </c>
      <c r="C17" s="7">
        <v>2000</v>
      </c>
      <c r="D17" s="7"/>
      <c r="E17" s="7">
        <f>SUM($C$6:C16)</f>
        <v>208057.8</v>
      </c>
      <c r="F17" s="7">
        <f>SUM($C$6:C17)</f>
        <v>210057.8</v>
      </c>
      <c r="G17" s="7">
        <f>MAX($D$4:$D$21)</f>
        <v>220000</v>
      </c>
    </row>
    <row r="18" spans="2:8" ht="19.5" customHeight="1" x14ac:dyDescent="0.25">
      <c r="B18" s="6" t="s">
        <v>16</v>
      </c>
      <c r="C18" s="7">
        <v>4700</v>
      </c>
      <c r="D18" s="10"/>
      <c r="E18" s="7">
        <f>SUM($C$6:C17)</f>
        <v>210057.8</v>
      </c>
      <c r="F18" s="7">
        <f>SUM($C$6:C18)</f>
        <v>214757.8</v>
      </c>
      <c r="G18" s="7">
        <f>MAX($D$4:$D$21)</f>
        <v>220000</v>
      </c>
    </row>
    <row r="19" spans="2:8" ht="19.5" customHeight="1" x14ac:dyDescent="0.25">
      <c r="B19" s="6" t="s">
        <v>26</v>
      </c>
      <c r="C19" s="7">
        <f>D19</f>
        <v>214757.8</v>
      </c>
      <c r="D19" s="7">
        <f>SUM(C6:C18)</f>
        <v>214757.8</v>
      </c>
      <c r="E19" s="8"/>
      <c r="F19" s="8"/>
      <c r="G19" s="7">
        <f t="shared" ref="G19:G21" si="0">MAX($D$4:$D$21)</f>
        <v>220000</v>
      </c>
    </row>
    <row r="20" spans="2:8" ht="19.5" customHeight="1" x14ac:dyDescent="0.25">
      <c r="B20" s="6" t="s">
        <v>18</v>
      </c>
      <c r="C20" s="7">
        <v>-200</v>
      </c>
      <c r="E20" s="7">
        <f>SUM($C$19:C19)</f>
        <v>214757.8</v>
      </c>
      <c r="F20" s="7">
        <f>SUM($C$19:C20)</f>
        <v>214557.8</v>
      </c>
      <c r="G20" s="7">
        <f t="shared" si="0"/>
        <v>220000</v>
      </c>
    </row>
    <row r="21" spans="2:8" ht="19.5" customHeight="1" x14ac:dyDescent="0.25">
      <c r="B21" s="6" t="s">
        <v>27</v>
      </c>
      <c r="C21" s="7">
        <f>C19+C20</f>
        <v>214557.8</v>
      </c>
      <c r="D21" s="7">
        <f>C21</f>
        <v>214557.8</v>
      </c>
      <c r="E21" s="7"/>
      <c r="F21" s="7"/>
      <c r="G21" s="7">
        <f t="shared" si="0"/>
        <v>220000</v>
      </c>
      <c r="H21" s="11"/>
    </row>
    <row r="22" spans="2:8" ht="19.5" customHeight="1" x14ac:dyDescent="0.25">
      <c r="B22" s="10"/>
      <c r="C22" s="10"/>
      <c r="D22" s="10"/>
      <c r="E22" s="10"/>
      <c r="F22" s="10"/>
      <c r="G22" s="10"/>
      <c r="H22" s="11"/>
    </row>
    <row r="23" spans="2:8" ht="19.5" customHeight="1" x14ac:dyDescent="0.25">
      <c r="B23" s="10"/>
      <c r="C23" s="10"/>
      <c r="H23" s="11"/>
    </row>
    <row r="39" spans="8:8" ht="8.25" customHeight="1" x14ac:dyDescent="0.25"/>
    <row r="40" spans="8:8" x14ac:dyDescent="0.25">
      <c r="H40" s="14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opLeftCell="A13" zoomScale="70" zoomScaleNormal="70" workbookViewId="0">
      <selection activeCell="I18" sqref="I18"/>
    </sheetView>
  </sheetViews>
  <sheetFormatPr defaultRowHeight="15" x14ac:dyDescent="0.25"/>
  <cols>
    <col min="1" max="1" width="1.42578125" customWidth="1"/>
    <col min="2" max="2" width="41.140625" customWidth="1"/>
    <col min="3" max="4" width="10.5703125" customWidth="1"/>
    <col min="5" max="7" width="12.7109375" style="2" customWidth="1"/>
    <col min="8" max="8" width="6.140625" customWidth="1"/>
    <col min="9" max="9" width="16.42578125" customWidth="1"/>
    <col min="10" max="10" width="16.140625" customWidth="1"/>
    <col min="15" max="15" width="17.28515625" customWidth="1"/>
  </cols>
  <sheetData>
    <row r="1" spans="2:8" ht="18.75" x14ac:dyDescent="0.3">
      <c r="B1" s="1" t="s">
        <v>28</v>
      </c>
    </row>
    <row r="3" spans="2:8" ht="23.25" customHeight="1" x14ac:dyDescent="0.25"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8" ht="20.25" customHeight="1" x14ac:dyDescent="0.25">
      <c r="B4" s="15" t="s">
        <v>29</v>
      </c>
      <c r="C4" s="7">
        <v>-13000</v>
      </c>
      <c r="D4" s="16">
        <f>C4</f>
        <v>-13000</v>
      </c>
      <c r="E4" s="8"/>
      <c r="F4" s="8"/>
      <c r="G4" s="7">
        <f>MIN($D$4:$D$25)</f>
        <v>-13800</v>
      </c>
    </row>
    <row r="5" spans="2:8" ht="20.25" customHeight="1" x14ac:dyDescent="0.25">
      <c r="B5" s="15" t="s">
        <v>7</v>
      </c>
      <c r="C5" s="7">
        <v>-800</v>
      </c>
      <c r="D5" s="16"/>
      <c r="E5" s="7">
        <f>SUM($C$4:C4)</f>
        <v>-13000</v>
      </c>
      <c r="F5" s="7">
        <f>SUM($C$4:C5)</f>
        <v>-13800</v>
      </c>
      <c r="G5" s="7">
        <f>MIN($D$4:$D$25)</f>
        <v>-13800</v>
      </c>
    </row>
    <row r="6" spans="2:8" ht="20.25" customHeight="1" x14ac:dyDescent="0.25">
      <c r="B6" s="15" t="s">
        <v>30</v>
      </c>
      <c r="C6" s="7">
        <f>C4+C5</f>
        <v>-13800</v>
      </c>
      <c r="D6" s="16">
        <f>C6</f>
        <v>-13800</v>
      </c>
      <c r="E6" s="8"/>
      <c r="F6" s="8"/>
      <c r="G6" s="7">
        <f>MIN($D$4:$D$25)</f>
        <v>-13800</v>
      </c>
    </row>
    <row r="7" spans="2:8" ht="20.25" customHeight="1" x14ac:dyDescent="0.25">
      <c r="B7" s="15" t="s">
        <v>9</v>
      </c>
      <c r="C7" s="7">
        <v>-3000</v>
      </c>
      <c r="D7" s="16"/>
      <c r="E7" s="7">
        <f>SUM($C$6:C6)</f>
        <v>-13800</v>
      </c>
      <c r="F7" s="7">
        <f>SUM($C$6:C7)</f>
        <v>-16800</v>
      </c>
      <c r="G7" s="7">
        <f>MIN($D$4:$D$25)</f>
        <v>-13800</v>
      </c>
    </row>
    <row r="8" spans="2:8" ht="20.25" customHeight="1" x14ac:dyDescent="0.25">
      <c r="B8" s="15" t="s">
        <v>10</v>
      </c>
      <c r="C8" s="7">
        <v>200</v>
      </c>
      <c r="D8" s="16"/>
      <c r="E8" s="7">
        <f>SUM($C$6:C7)</f>
        <v>-16800</v>
      </c>
      <c r="F8" s="7">
        <f>SUM($C$6:C8)</f>
        <v>-16600</v>
      </c>
      <c r="G8" s="7">
        <f>MIN($D$4:$D$25)</f>
        <v>-13800</v>
      </c>
    </row>
    <row r="9" spans="2:8" ht="20.25" customHeight="1" x14ac:dyDescent="0.25">
      <c r="B9" s="15" t="s">
        <v>16</v>
      </c>
      <c r="C9" s="7">
        <v>2500</v>
      </c>
      <c r="D9" s="16"/>
      <c r="E9" s="7">
        <f>SUM($C$6:C8)</f>
        <v>-16600</v>
      </c>
      <c r="F9" s="7">
        <f>SUM($C$6:C9)</f>
        <v>-14100</v>
      </c>
      <c r="G9" s="7">
        <f>MIN($D$4:$D$25)</f>
        <v>-13800</v>
      </c>
    </row>
    <row r="10" spans="2:8" ht="20.25" customHeight="1" x14ac:dyDescent="0.25">
      <c r="B10" s="15" t="s">
        <v>23</v>
      </c>
      <c r="C10" s="7">
        <v>300</v>
      </c>
      <c r="D10" s="16"/>
      <c r="E10" s="7">
        <f>SUM($C$6:C9)</f>
        <v>-14100</v>
      </c>
      <c r="F10" s="7">
        <f>SUM($C$6:C10)</f>
        <v>-13800</v>
      </c>
      <c r="G10" s="7">
        <f>MIN($D$4:$D$25)</f>
        <v>-13800</v>
      </c>
    </row>
    <row r="11" spans="2:8" ht="20.25" customHeight="1" x14ac:dyDescent="0.25">
      <c r="B11" s="15" t="s">
        <v>11</v>
      </c>
      <c r="C11" s="7">
        <v>-2000</v>
      </c>
      <c r="D11" s="16"/>
      <c r="E11" s="7">
        <f>SUM($C$6:C10)</f>
        <v>-13800</v>
      </c>
      <c r="F11" s="7">
        <f>SUM($C$6:C11)</f>
        <v>-15800</v>
      </c>
      <c r="G11" s="7">
        <f>MIN($D$4:$D$25)</f>
        <v>-13800</v>
      </c>
    </row>
    <row r="12" spans="2:8" ht="20.25" customHeight="1" x14ac:dyDescent="0.25">
      <c r="B12" s="15" t="s">
        <v>12</v>
      </c>
      <c r="C12" s="7">
        <v>900</v>
      </c>
      <c r="D12" s="16"/>
      <c r="E12" s="7">
        <f>SUM($C$6:C11)</f>
        <v>-15800</v>
      </c>
      <c r="F12" s="7">
        <f>SUM($C$6:C12)</f>
        <v>-14900</v>
      </c>
      <c r="G12" s="7">
        <f>MIN($D$4:$D$25)</f>
        <v>-13800</v>
      </c>
    </row>
    <row r="13" spans="2:8" ht="20.25" customHeight="1" x14ac:dyDescent="0.25">
      <c r="B13" s="15" t="s">
        <v>14</v>
      </c>
      <c r="C13" s="7">
        <v>500</v>
      </c>
      <c r="D13" s="16"/>
      <c r="E13" s="7">
        <f>SUM($C$6:C12)</f>
        <v>-14900</v>
      </c>
      <c r="F13" s="7">
        <f>SUM($C$6:C13)</f>
        <v>-14400</v>
      </c>
      <c r="G13" s="7">
        <f>MIN($D$4:$D$25)</f>
        <v>-13800</v>
      </c>
    </row>
    <row r="14" spans="2:8" ht="20.25" customHeight="1" x14ac:dyDescent="0.25">
      <c r="B14" s="15" t="s">
        <v>15</v>
      </c>
      <c r="C14" s="7">
        <v>500</v>
      </c>
      <c r="D14" s="16"/>
      <c r="E14" s="7">
        <f>SUM($C$6:C13)</f>
        <v>-14400</v>
      </c>
      <c r="F14" s="7">
        <f>SUM($C$6:C14)</f>
        <v>-13900</v>
      </c>
      <c r="G14" s="7">
        <f>MIN($D$4:$D$25)</f>
        <v>-13800</v>
      </c>
    </row>
    <row r="15" spans="2:8" ht="20.25" customHeight="1" x14ac:dyDescent="0.25">
      <c r="B15" s="15" t="s">
        <v>33</v>
      </c>
      <c r="C15" s="7">
        <v>-300</v>
      </c>
      <c r="D15" s="16"/>
      <c r="E15" s="7">
        <f>SUM($C$6:C14)</f>
        <v>-13900</v>
      </c>
      <c r="F15" s="7">
        <f>SUM($C$6:C15)</f>
        <v>-14200</v>
      </c>
      <c r="G15" s="7">
        <f>MIN($D$4:$D$25)</f>
        <v>-13800</v>
      </c>
    </row>
    <row r="16" spans="2:8" ht="20.25" customHeight="1" x14ac:dyDescent="0.25">
      <c r="B16" s="15" t="s">
        <v>34</v>
      </c>
      <c r="C16" s="7">
        <v>-400</v>
      </c>
      <c r="D16" s="16"/>
      <c r="E16" s="7">
        <f>SUM($C$6:C15)</f>
        <v>-14200</v>
      </c>
      <c r="F16" s="7">
        <f>SUM($C$6:C16)</f>
        <v>-14600</v>
      </c>
      <c r="G16" s="7">
        <f>MIN($D$4:$D$25)</f>
        <v>-13800</v>
      </c>
      <c r="H16" s="11"/>
    </row>
    <row r="17" spans="2:8" ht="20.25" customHeight="1" x14ac:dyDescent="0.25">
      <c r="B17" s="15" t="s">
        <v>35</v>
      </c>
      <c r="C17" s="7">
        <v>-300</v>
      </c>
      <c r="D17" s="16"/>
      <c r="E17" s="7">
        <f>SUM($C$6:C16)</f>
        <v>-14600</v>
      </c>
      <c r="F17" s="7">
        <f>SUM($C$6:C17)</f>
        <v>-14900</v>
      </c>
      <c r="G17" s="7">
        <f>MIN($D$4:$D$25)</f>
        <v>-13800</v>
      </c>
      <c r="H17" s="11"/>
    </row>
    <row r="18" spans="2:8" ht="20.25" customHeight="1" x14ac:dyDescent="0.25">
      <c r="B18" s="15" t="s">
        <v>36</v>
      </c>
      <c r="C18" s="7">
        <v>-500</v>
      </c>
      <c r="D18" s="16"/>
      <c r="E18" s="7">
        <f>SUM($C$6:C17)</f>
        <v>-14900</v>
      </c>
      <c r="F18" s="7">
        <f>SUM($C$6:C18)</f>
        <v>-15400</v>
      </c>
      <c r="G18" s="7">
        <f>MIN($D$4:$D$25)</f>
        <v>-13800</v>
      </c>
    </row>
    <row r="19" spans="2:8" ht="20.25" customHeight="1" x14ac:dyDescent="0.25">
      <c r="B19" s="15" t="s">
        <v>13</v>
      </c>
      <c r="C19" s="7">
        <v>-1200</v>
      </c>
      <c r="D19" s="16"/>
      <c r="E19" s="7">
        <f>SUM($C$6:C18)</f>
        <v>-15400</v>
      </c>
      <c r="F19" s="7">
        <f>SUM($C$6:C19)</f>
        <v>-16600</v>
      </c>
      <c r="G19" s="7">
        <f>MIN($D$4:$D$25)</f>
        <v>-13800</v>
      </c>
    </row>
    <row r="20" spans="2:8" ht="20.25" customHeight="1" x14ac:dyDescent="0.25">
      <c r="B20" s="15" t="s">
        <v>25</v>
      </c>
      <c r="C20" s="7">
        <v>-2000</v>
      </c>
      <c r="D20" s="16"/>
      <c r="E20" s="7">
        <f>SUM($C$6:C19)</f>
        <v>-16600</v>
      </c>
      <c r="F20" s="7">
        <f>SUM($C$6:C20)</f>
        <v>-18600</v>
      </c>
      <c r="G20" s="7">
        <f>MIN($D$4:$D$25)</f>
        <v>-13800</v>
      </c>
    </row>
    <row r="21" spans="2:8" ht="20.25" customHeight="1" x14ac:dyDescent="0.25">
      <c r="B21" s="15" t="s">
        <v>37</v>
      </c>
      <c r="C21" s="7">
        <v>400</v>
      </c>
      <c r="D21" s="16"/>
      <c r="E21" s="7">
        <f>SUM($C$6:C20)</f>
        <v>-18600</v>
      </c>
      <c r="F21" s="7">
        <f>SUM($C$6:C21)</f>
        <v>-18200</v>
      </c>
      <c r="G21" s="7">
        <f>MIN($D$4:$D$25)</f>
        <v>-13800</v>
      </c>
    </row>
    <row r="22" spans="2:8" ht="20.25" customHeight="1" x14ac:dyDescent="0.25">
      <c r="B22" s="15" t="s">
        <v>24</v>
      </c>
      <c r="C22" s="7">
        <v>8000</v>
      </c>
      <c r="D22" s="16"/>
      <c r="E22" s="7">
        <f>SUM($C$6:C21)</f>
        <v>-18200</v>
      </c>
      <c r="F22" s="7">
        <f>SUM($C$6:C22)</f>
        <v>-10200</v>
      </c>
      <c r="G22" s="7">
        <f>MIN($D$4:$D$25)</f>
        <v>-13800</v>
      </c>
    </row>
    <row r="23" spans="2:8" ht="20.25" customHeight="1" x14ac:dyDescent="0.25">
      <c r="B23" s="15" t="s">
        <v>31</v>
      </c>
      <c r="C23" s="7">
        <f>D23</f>
        <v>-10200</v>
      </c>
      <c r="D23" s="16">
        <f>SUM(C6:C22)</f>
        <v>-10200</v>
      </c>
      <c r="E23" s="8"/>
      <c r="F23" s="8"/>
      <c r="G23" s="7">
        <f>MIN($D$4:$D$25)</f>
        <v>-13800</v>
      </c>
    </row>
    <row r="24" spans="2:8" ht="20.25" customHeight="1" x14ac:dyDescent="0.25">
      <c r="B24" s="15" t="s">
        <v>18</v>
      </c>
      <c r="C24" s="7">
        <v>-400</v>
      </c>
      <c r="D24" s="16"/>
      <c r="E24" s="7">
        <f>SUM($C$23:C23)</f>
        <v>-10200</v>
      </c>
      <c r="F24" s="7">
        <f>SUM($C$23:C24)</f>
        <v>-10600</v>
      </c>
      <c r="G24" s="7">
        <f>MIN($D$4:$D$25)</f>
        <v>-13800</v>
      </c>
    </row>
    <row r="25" spans="2:8" ht="20.25" customHeight="1" x14ac:dyDescent="0.25">
      <c r="B25" s="15" t="s">
        <v>32</v>
      </c>
      <c r="C25" s="7">
        <f>C23+C24</f>
        <v>-10600</v>
      </c>
      <c r="D25" s="16">
        <f>C25</f>
        <v>-10600</v>
      </c>
      <c r="E25" s="7"/>
      <c r="F25" s="7"/>
      <c r="G25" s="7">
        <f>MIN($D$4:$D$25)</f>
        <v>-13800</v>
      </c>
    </row>
    <row r="26" spans="2:8" ht="20.25" customHeight="1" x14ac:dyDescent="0.25"/>
    <row r="27" spans="2:8" ht="20.25" customHeight="1" x14ac:dyDescent="0.25"/>
    <row r="28" spans="2:8" ht="20.25" customHeight="1" x14ac:dyDescent="0.25"/>
    <row r="29" spans="2:8" ht="20.25" customHeight="1" x14ac:dyDescent="0.25"/>
    <row r="36" ht="17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</vt:lpstr>
      <vt:lpstr>EXPENDITURE</vt:lpstr>
      <vt:lpstr>POSITION</vt:lpstr>
      <vt:lpstr>EXPENDITURE!Print_Area</vt:lpstr>
      <vt:lpstr>INCOME!Print_Area</vt:lpstr>
      <vt:lpstr>POSITION!Print_Area</vt:lpstr>
    </vt:vector>
  </TitlesOfParts>
  <Company>Mayday Healthcare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Wolff</dc:creator>
  <cp:lastModifiedBy>Angela Wolff</cp:lastModifiedBy>
  <cp:lastPrinted>2015-01-14T14:21:25Z</cp:lastPrinted>
  <dcterms:created xsi:type="dcterms:W3CDTF">2015-01-14T14:05:29Z</dcterms:created>
  <dcterms:modified xsi:type="dcterms:W3CDTF">2015-01-14T14:37:41Z</dcterms:modified>
</cp:coreProperties>
</file>